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Finance and Accounting Shared Service Center\General Accounting\Record-to Report\CFR\99 Financial Statement final (signed)\FY2024\1. AEONTS\Q2\"/>
    </mc:Choice>
  </mc:AlternateContent>
  <xr:revisionPtr revIDLastSave="0" documentId="13_ncr:1_{D031C41E-132B-4FD9-BD50-EAA84536F086}" xr6:coauthVersionLast="36" xr6:coauthVersionMax="47" xr10:uidLastSave="{00000000-0000-0000-0000-000000000000}"/>
  <bookViews>
    <workbookView xWindow="0" yWindow="0" windowWidth="23040" windowHeight="8145" tabRatio="887" firstSheet="2" activeTab="8" xr2:uid="{00000000-000D-0000-FFFF-FFFF00000000}"/>
  </bookViews>
  <sheets>
    <sheet name="งบฐานะการเงิน" sheetId="24" r:id="rId1"/>
    <sheet name="งบฐานะการเงิน (2)" sheetId="25" r:id="rId2"/>
    <sheet name="งบกำไรขาดทุน 3m" sheetId="26" r:id="rId3"/>
    <sheet name="งบกำไรขาดทุนเบ็ดเสร็จ 3m" sheetId="27" r:id="rId4"/>
    <sheet name="งบกำไรขาดทุน 6m" sheetId="28" r:id="rId5"/>
    <sheet name="งบกำไรขาดทุนเบ็ดเสร็จ 6m" sheetId="29" r:id="rId6"/>
    <sheet name="ส่วนของผู้ถือหุ้น(งบรวม)" sheetId="30" r:id="rId7"/>
    <sheet name="ส่วนของผู้ถือหุ้น(งบเฉพาะ)" sheetId="31" r:id="rId8"/>
    <sheet name="งบกระแสเงินสด" sheetId="32" r:id="rId9"/>
  </sheets>
  <definedNames>
    <definedName name="AS2DocOpenMode" hidden="1">"AS2DocumentEdit"</definedName>
    <definedName name="_xlnm.Print_Area" localSheetId="8">งบกระแสเงินสด!$A$1:$J$104</definedName>
    <definedName name="_xlnm.Print_Area" localSheetId="4">'งบกำไรขาดทุน 6m'!$A$1:$J$55</definedName>
    <definedName name="_xlnm.Print_Area" localSheetId="5">'งบกำไรขาดทุนเบ็ดเสร็จ 6m'!$A$1:$J$54</definedName>
    <definedName name="_xlnm.Print_Area" localSheetId="0">งบฐานะการเงิน!$A$1:$J$55</definedName>
    <definedName name="_xlnm.Print_Area" localSheetId="1">'งบฐานะการเงิน (2)'!$A$1:$J$96</definedName>
    <definedName name="_xlnm.Print_Area" localSheetId="7">'ส่วนของผู้ถือหุ้น(งบเฉพาะ)'!$A$1:$R$37</definedName>
    <definedName name="_xlnm.Print_Area" localSheetId="6">'ส่วนของผู้ถือหุ้น(งบรวม)'!$A$1:$AA$40</definedName>
    <definedName name="Z_8D235621_AF4E_4FAC_85B9_042609DB3AC8_.wvu.Cols" localSheetId="8" hidden="1">งบกระแสเงินสด!#REF!</definedName>
    <definedName name="Z_B0A2845A_DF1B_4049_B9E4_0E1AC1B03691_.wvu.Cols" localSheetId="8" hidden="1">งบกระแสเงินสด!#REF!</definedName>
    <definedName name="Z_B6210A3D_5ABC_459C_BBA9_7F615FEC0F6C_.wvu.Cols" localSheetId="8" hidden="1">งบกระแสเงินสด!#REF!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4" l="1"/>
  <c r="L34" i="32"/>
  <c r="J25" i="29" l="1"/>
  <c r="U28" i="30"/>
  <c r="U27" i="30"/>
  <c r="U26" i="30"/>
  <c r="U24" i="30"/>
  <c r="U19" i="30"/>
  <c r="U18" i="30"/>
  <c r="U17" i="30"/>
  <c r="U15" i="30"/>
  <c r="AA15" i="30" s="1"/>
  <c r="Y29" i="30"/>
  <c r="W26" i="30"/>
  <c r="W31" i="30" s="1"/>
  <c r="D25" i="25"/>
  <c r="D26" i="24"/>
  <c r="H69" i="32"/>
  <c r="D73" i="25" l="1"/>
  <c r="H28" i="32" l="1"/>
  <c r="H24" i="32"/>
  <c r="D24" i="32"/>
  <c r="H29" i="32"/>
  <c r="D29" i="32"/>
  <c r="R25" i="31" l="1"/>
  <c r="D28" i="31"/>
  <c r="F69" i="32" l="1"/>
  <c r="J69" i="32"/>
  <c r="D69" i="32"/>
  <c r="F22" i="26" l="1"/>
  <c r="R17" i="31"/>
  <c r="D21" i="32" l="1"/>
  <c r="H21" i="32"/>
  <c r="D16" i="32"/>
  <c r="H16" i="32"/>
  <c r="H20" i="31" l="1"/>
  <c r="D20" i="27"/>
  <c r="G22" i="30" l="1"/>
  <c r="I22" i="30"/>
  <c r="D48" i="24" l="1"/>
  <c r="J87" i="32" l="1"/>
  <c r="H87" i="32"/>
  <c r="D87" i="32"/>
  <c r="F87" i="32"/>
  <c r="R16" i="31"/>
  <c r="J25" i="27"/>
  <c r="J30" i="26"/>
  <c r="J23" i="28" l="1"/>
  <c r="J24" i="28" s="1"/>
  <c r="I31" i="30" l="1"/>
  <c r="S30" i="30" l="1"/>
  <c r="S42" i="30" s="1"/>
  <c r="Q30" i="30"/>
  <c r="U30" i="30" s="1"/>
  <c r="AD29" i="30"/>
  <c r="Y30" i="30"/>
  <c r="Y31" i="30" s="1"/>
  <c r="J15" i="32"/>
  <c r="F15" i="32"/>
  <c r="H92" i="32"/>
  <c r="D92" i="32"/>
  <c r="H15" i="32"/>
  <c r="D15" i="32"/>
  <c r="J59" i="32"/>
  <c r="H59" i="32"/>
  <c r="F59" i="32"/>
  <c r="D59" i="32"/>
  <c r="J58" i="32"/>
  <c r="H58" i="32"/>
  <c r="F58" i="32"/>
  <c r="D58" i="32"/>
  <c r="H56" i="32"/>
  <c r="D56" i="32"/>
  <c r="A51" i="32"/>
  <c r="P27" i="31"/>
  <c r="P28" i="31" s="1"/>
  <c r="P38" i="31" s="1"/>
  <c r="R14" i="31"/>
  <c r="P19" i="31"/>
  <c r="P20" i="31" s="1"/>
  <c r="L28" i="31"/>
  <c r="L38" i="31" s="1"/>
  <c r="J28" i="31"/>
  <c r="J38" i="31" s="1"/>
  <c r="H28" i="31"/>
  <c r="H38" i="31" s="1"/>
  <c r="F28" i="31"/>
  <c r="F38" i="31" s="1"/>
  <c r="D38" i="31"/>
  <c r="R24" i="31"/>
  <c r="R22" i="31"/>
  <c r="L20" i="31"/>
  <c r="J20" i="31"/>
  <c r="F20" i="31"/>
  <c r="D20" i="31"/>
  <c r="Y21" i="30"/>
  <c r="Y20" i="30"/>
  <c r="S21" i="30"/>
  <c r="S22" i="30" s="1"/>
  <c r="Q21" i="30"/>
  <c r="U21" i="30" s="1"/>
  <c r="M31" i="30"/>
  <c r="K31" i="30"/>
  <c r="G31" i="30"/>
  <c r="E31" i="30"/>
  <c r="C31" i="30"/>
  <c r="M22" i="30"/>
  <c r="K22" i="30"/>
  <c r="E22" i="30"/>
  <c r="C22" i="30"/>
  <c r="F25" i="29"/>
  <c r="J20" i="29"/>
  <c r="J21" i="29" s="1"/>
  <c r="J24" i="29" s="1"/>
  <c r="J26" i="29" s="1"/>
  <c r="H20" i="29"/>
  <c r="F20" i="29"/>
  <c r="F21" i="29" s="1"/>
  <c r="D20" i="29"/>
  <c r="J32" i="28"/>
  <c r="H32" i="28"/>
  <c r="F32" i="28"/>
  <c r="D32" i="28"/>
  <c r="H23" i="28"/>
  <c r="H24" i="28" s="1"/>
  <c r="F23" i="28"/>
  <c r="F24" i="28" s="1"/>
  <c r="D23" i="28"/>
  <c r="D24" i="28" s="1"/>
  <c r="F25" i="27"/>
  <c r="J20" i="27"/>
  <c r="H20" i="27"/>
  <c r="F20" i="27"/>
  <c r="H30" i="26"/>
  <c r="D30" i="26"/>
  <c r="F30" i="26"/>
  <c r="J22" i="26"/>
  <c r="J23" i="26" s="1"/>
  <c r="H22" i="26"/>
  <c r="H23" i="26" s="1"/>
  <c r="F23" i="26"/>
  <c r="D22" i="26"/>
  <c r="D23" i="26" s="1"/>
  <c r="A45" i="25"/>
  <c r="J73" i="25"/>
  <c r="J76" i="25" s="1"/>
  <c r="H73" i="25"/>
  <c r="H76" i="25" s="1"/>
  <c r="F73" i="25"/>
  <c r="F76" i="25" s="1"/>
  <c r="J36" i="25"/>
  <c r="H36" i="25"/>
  <c r="D36" i="25"/>
  <c r="F36" i="25"/>
  <c r="J25" i="25"/>
  <c r="H25" i="25"/>
  <c r="F25" i="25"/>
  <c r="J48" i="24"/>
  <c r="H48" i="24"/>
  <c r="F48" i="24"/>
  <c r="J26" i="24"/>
  <c r="H26" i="24"/>
  <c r="F26" i="24"/>
  <c r="Q22" i="30" l="1"/>
  <c r="Q42" i="30"/>
  <c r="Y42" i="30"/>
  <c r="F34" i="26"/>
  <c r="F36" i="26" s="1"/>
  <c r="D76" i="25"/>
  <c r="S31" i="30"/>
  <c r="F49" i="24"/>
  <c r="F24" i="29"/>
  <c r="F26" i="29" s="1"/>
  <c r="J49" i="24"/>
  <c r="R19" i="31"/>
  <c r="H36" i="28"/>
  <c r="H38" i="28" s="1"/>
  <c r="D36" i="28"/>
  <c r="D38" i="28" s="1"/>
  <c r="D41" i="28" s="1"/>
  <c r="J37" i="25"/>
  <c r="J77" i="25" s="1"/>
  <c r="Q31" i="30"/>
  <c r="F37" i="25"/>
  <c r="F77" i="25" s="1"/>
  <c r="R27" i="31"/>
  <c r="Y22" i="30"/>
  <c r="J36" i="28"/>
  <c r="J38" i="28" s="1"/>
  <c r="F36" i="28"/>
  <c r="F38" i="28" s="1"/>
  <c r="F41" i="28" s="1"/>
  <c r="J34" i="26"/>
  <c r="J36" i="26" s="1"/>
  <c r="H34" i="26"/>
  <c r="H36" i="26" s="1"/>
  <c r="H39" i="26" s="1"/>
  <c r="D34" i="26"/>
  <c r="D36" i="26" s="1"/>
  <c r="H37" i="25"/>
  <c r="H77" i="25" s="1"/>
  <c r="D37" i="25"/>
  <c r="H49" i="24"/>
  <c r="D77" i="25" l="1"/>
  <c r="D45" i="28"/>
  <c r="O29" i="30"/>
  <c r="U29" i="30" s="1"/>
  <c r="D39" i="26"/>
  <c r="D43" i="26" s="1"/>
  <c r="D13" i="27"/>
  <c r="D21" i="27" s="1"/>
  <c r="D24" i="27" s="1"/>
  <c r="D26" i="27" s="1"/>
  <c r="J39" i="26"/>
  <c r="J41" i="26" s="1"/>
  <c r="J13" i="27"/>
  <c r="J21" i="27" s="1"/>
  <c r="J24" i="27" s="1"/>
  <c r="J26" i="27" s="1"/>
  <c r="F13" i="27"/>
  <c r="F21" i="27" s="1"/>
  <c r="F24" i="27" s="1"/>
  <c r="F26" i="27" s="1"/>
  <c r="F39" i="26"/>
  <c r="F43" i="26" s="1"/>
  <c r="D43" i="28"/>
  <c r="D13" i="29"/>
  <c r="D21" i="29" s="1"/>
  <c r="H13" i="32"/>
  <c r="H41" i="28"/>
  <c r="D41" i="26"/>
  <c r="H43" i="26"/>
  <c r="H13" i="27"/>
  <c r="H21" i="27" s="1"/>
  <c r="H56" i="24"/>
  <c r="H97" i="25"/>
  <c r="F13" i="32"/>
  <c r="F30" i="32" s="1"/>
  <c r="F41" i="32" s="1"/>
  <c r="F48" i="32" s="1"/>
  <c r="J41" i="28"/>
  <c r="J13" i="32"/>
  <c r="J30" i="32" s="1"/>
  <c r="J41" i="32" s="1"/>
  <c r="D13" i="32"/>
  <c r="J43" i="26"/>
  <c r="H41" i="26"/>
  <c r="D24" i="29" l="1"/>
  <c r="D26" i="29" s="1"/>
  <c r="J45" i="28"/>
  <c r="F41" i="26"/>
  <c r="O31" i="30"/>
  <c r="U31" i="30" s="1"/>
  <c r="H24" i="27"/>
  <c r="H26" i="27" s="1"/>
  <c r="H30" i="32"/>
  <c r="H13" i="29"/>
  <c r="H21" i="29" s="1"/>
  <c r="N26" i="31"/>
  <c r="H45" i="28"/>
  <c r="H43" i="28"/>
  <c r="J48" i="32"/>
  <c r="J89" i="32" s="1"/>
  <c r="J91" i="32" s="1"/>
  <c r="J93" i="32" s="1"/>
  <c r="F89" i="32"/>
  <c r="F91" i="32" s="1"/>
  <c r="F93" i="32" s="1"/>
  <c r="D30" i="32"/>
  <c r="F45" i="28"/>
  <c r="O20" i="30"/>
  <c r="U20" i="30" s="1"/>
  <c r="F43" i="28"/>
  <c r="J43" i="28"/>
  <c r="N18" i="31"/>
  <c r="H24" i="29" l="1"/>
  <c r="H26" i="29" s="1"/>
  <c r="H41" i="32"/>
  <c r="H48" i="32" s="1"/>
  <c r="H89" i="32" s="1"/>
  <c r="H91" i="32" s="1"/>
  <c r="H93" i="32" s="1"/>
  <c r="H105" i="32" s="1"/>
  <c r="D41" i="32"/>
  <c r="D48" i="32" s="1"/>
  <c r="D89" i="32" s="1"/>
  <c r="D91" i="32" s="1"/>
  <c r="D93" i="32" s="1"/>
  <c r="D105" i="32" s="1"/>
  <c r="N28" i="31"/>
  <c r="N38" i="31" s="1"/>
  <c r="R26" i="31"/>
  <c r="O22" i="30"/>
  <c r="U22" i="30" s="1"/>
  <c r="N20" i="31"/>
  <c r="R18" i="31"/>
  <c r="R20" i="31" s="1"/>
  <c r="R28" i="31" l="1"/>
  <c r="R38" i="31" s="1"/>
  <c r="D49" i="24" l="1"/>
  <c r="D97" i="25" l="1"/>
  <c r="D56" i="24"/>
  <c r="AA17" i="30" l="1"/>
  <c r="AA19" i="30"/>
  <c r="AA21" i="30"/>
  <c r="AA20" i="30"/>
  <c r="AA18" i="30"/>
  <c r="AA29" i="30"/>
  <c r="AB29" i="30" s="1"/>
  <c r="AA30" i="30"/>
  <c r="AB30" i="30" s="1"/>
  <c r="AA28" i="30"/>
  <c r="AA27" i="30"/>
  <c r="AA26" i="30"/>
  <c r="AA24" i="30"/>
  <c r="AC29" i="30"/>
  <c r="AA31" i="30" l="1"/>
  <c r="AB31" i="30" s="1"/>
  <c r="AA22" i="30"/>
</calcChain>
</file>

<file path=xl/sharedStrings.xml><?xml version="1.0" encoding="utf-8"?>
<sst xmlns="http://schemas.openxmlformats.org/spreadsheetml/2006/main" count="514" uniqueCount="258">
  <si>
    <t>บริษัท อิออน ธนสินทรัพย์ (ไทยแลนด์) จำกัด (มหาชน) และบริษัทย่อย</t>
  </si>
  <si>
    <t>หน่วย : พันบาท</t>
  </si>
  <si>
    <t>หมายเหตุ</t>
  </si>
  <si>
    <t>งบการเงินรวม</t>
  </si>
  <si>
    <t>งบการเงินเฉพาะกิจการ</t>
  </si>
  <si>
    <t>“ยังไม่ได้ตรวจสอบ”</t>
  </si>
  <si>
    <t xml:space="preserve">ณ วันที่ 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</si>
  <si>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</si>
  <si>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</si>
  <si>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</si>
  <si>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</si>
  <si>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ลูกหนี้การค้า</t>
  </si>
  <si>
    <t>ลูกหนี้อื่น</t>
  </si>
  <si>
    <t xml:space="preserve">ส่วนของเงินให้กู้ยืมระยะยาวแก่บริษัทย่อยที่ถึงกำหนดชำระภายในหนึ่งปี </t>
  </si>
  <si>
    <t>เงินให้สินเชื่อจากการซื้อลูกหนี้ที่คาดว่าจะได้รับชำระภายในหนึ่งปี</t>
  </si>
  <si>
    <t>จำนวนเงินส่วนร่วมในนิติบุคคลเฉพาะกิจเพื่อการแปลงสินทรัพย์</t>
  </si>
  <si>
    <t>เป็นหลักทรัพย์</t>
  </si>
  <si>
    <t xml:space="preserve">ส่วนของสินทรัพย์อนุพันธ์ที่ถึงกำหนดชำระภายในหนึ่งปี </t>
  </si>
  <si>
    <t>สินทรัพย์ภาษีเงินได้ของงวดปัจจุบัน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</si>
  <si>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</si>
  <si>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</si>
  <si>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</si>
  <si>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ลูกหนี้การค้าและลูกหนี้ไม่หมุนเวียนอื่น</t>
  </si>
  <si>
    <t>เงินฝากประจำธนาคารที่มีภาระผูกพัน</t>
  </si>
  <si>
    <t>เงินให้กู้ยืมระยะยาวแก่บริษัทย่อย</t>
  </si>
  <si>
    <t>เงินให้สินเชื่อจากการซื้อลูกหนี้</t>
  </si>
  <si>
    <t>เงินลงทุนในบริษัทย่อย</t>
  </si>
  <si>
    <t>เงินลงทุนในตราสารทุนที่เลือกกำหนดให้แสดงด้วยมูลค่ายุติธรรม</t>
  </si>
  <si>
    <t>ผ่านกำไรหรือขาดทุน</t>
  </si>
  <si>
    <t>ผ่านกำไรขาดทุนเบ็ดเสร็จอื่น</t>
  </si>
  <si>
    <t>เงินให้กู้ยืมประเภทด้อยสิทธิ</t>
  </si>
  <si>
    <t>ส่วนปรับปรุงอาคารเช่าและอุปกรณ์</t>
  </si>
  <si>
    <t>สินทรัพย์สิทธิการใช้</t>
  </si>
  <si>
    <t>สินทรัพย์ไม่มีตัวตนอื่นนอกจากค่าความนิยม</t>
  </si>
  <si>
    <t>สินทรัพย์อนุพันธ์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</si>
  <si>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</si>
  <si>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</si>
  <si>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</si>
  <si>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</si>
  <si>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ดูหมายเหตุประกอบงบการเงินแบบย่อ</t>
  </si>
  <si>
    <t xml:space="preserve">หนี้สินและส่วนของผู้ถือหุ้น  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</si>
  <si>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</si>
  <si>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</si>
  <si>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</si>
  <si>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เจ้าหนี้การค้า</t>
  </si>
  <si>
    <t>เจ้าหนี้อื่น</t>
  </si>
  <si>
    <t xml:space="preserve">ส่วนของหนี้สินระยะยาวที่ถึงกำหนดชำระภายในหนึ่งปี </t>
  </si>
  <si>
    <t>เงินกู้ยืมระยะยาว</t>
  </si>
  <si>
    <t>หุ้นกู้ระยะยาว</t>
  </si>
  <si>
    <t>หนี้สินอนุพันธ์</t>
  </si>
  <si>
    <t>หนี้สินตามสัญญาเช่า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</si>
  <si>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</si>
  <si>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</si>
  <si>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</si>
  <si>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</si>
  <si>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เงินกู้ยืมระยะยาวภายใต้โครงการแปลงสินทรัพย์เป็นหลักทรัพย์</t>
  </si>
  <si>
    <t>เงินกู้ยืมประเภทด้อยสิทธิ</t>
  </si>
  <si>
    <t>ประมาณการหนี้สินสำหรับผลประโยชน์พนักงาน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</si>
  <si>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</si>
  <si>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</si>
  <si>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</si>
  <si>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 </t>
    </r>
    <r>
      <rPr>
        <sz val="16"/>
        <rFont val="Angsana New"/>
        <family val="1"/>
      </rPr>
      <t>(ต่อ)</t>
    </r>
  </si>
  <si>
    <t>ส่วนของผู้ถือหุ้น</t>
  </si>
  <si>
    <t>ทุนเรือนหุ้น</t>
  </si>
  <si>
    <t>ทุนจดทะเบียน</t>
  </si>
  <si>
    <t>หุ้นสามัญ 250,000,000 หุ้น มูลค่าหุ้นละ 1 บาท</t>
  </si>
  <si>
    <t>ทุนที่ออกและชำระแล้ว</t>
  </si>
  <si>
    <t>หุ้นสามัญ 250,000,000 หุ้น มูลค่าหุ้นละ 1 บาท ชำระครบแล้ว</t>
  </si>
  <si>
    <t>ส่วนเกินมูลค่าหุ้นสามัญ</t>
  </si>
  <si>
    <t>ส่วนเกิน (ต่ำกว่า) ทุนอื่น</t>
  </si>
  <si>
    <t>ส่วนเกินทุนจากการจ่ายโดยใช้หุ้นเป็นเกณฑ์</t>
  </si>
  <si>
    <t>ส่วนต่ำกว่าทุนจากการเปลี่ยนแปลงสัดส่วนการถือหุ้นในบริษัทย่อย</t>
  </si>
  <si>
    <t>กำไรสะสม</t>
  </si>
  <si>
    <t>จัดสรรแล้ว</t>
  </si>
  <si>
    <t>ทุนสำรองตามกฎหมาย</t>
  </si>
  <si>
    <t>ทุนสำรองเพื่อการขยายกิจการ</t>
  </si>
  <si>
    <t>ยังไม่ได้จัดสรร</t>
  </si>
  <si>
    <t xml:space="preserve">องค์ประกอบอื่นของส่วนของผู้ถือหุ้น </t>
  </si>
  <si>
    <t>ผลต่างของอัตราแลกเปลี่ยนจากการแปลงค่างบการเงินต่างประเทศ</t>
  </si>
  <si>
    <t>ผลขาดทุนสะสมจากการป้องกันความเสี่ยงกระแสเงินสด</t>
  </si>
  <si>
    <t>รวมส่วนของผู้ถือหุ้นบริษัทใหญ่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</si>
  <si>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</si>
  <si>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</si>
  <si>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</si>
  <si>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</t>
  </si>
  <si>
    <t>สำหรับงวดสามเดือนสิ้นสุด</t>
  </si>
  <si>
    <t>วันที่</t>
  </si>
  <si>
    <t>รายได้</t>
  </si>
  <si>
    <t xml:space="preserve">รายได้จากบัตรเครดิต </t>
  </si>
  <si>
    <t>รายได้จากการให้กู้ยืม</t>
  </si>
  <si>
    <t xml:space="preserve">รายได้จากการให้เช่าซื้อ </t>
  </si>
  <si>
    <t>รายได้อื่น</t>
  </si>
  <si>
    <t>หนี้สูญรับคืน</t>
  </si>
  <si>
    <t>กำไรจากการขายลูกหนี้ที่ตัดจำหน่ายแล้ว</t>
  </si>
  <si>
    <t>รายได้จากการให้บริการติดตามหนี้</t>
  </si>
  <si>
    <t>รายได้จากธุรกิจนายหน้าประกันภัย</t>
  </si>
  <si>
    <t>รายได้จากเงินปันผล</t>
  </si>
  <si>
    <t>25.2.2</t>
  </si>
  <si>
    <t>อื่น ๆ</t>
  </si>
  <si>
    <t>รวมรายได้อื่น</t>
  </si>
  <si>
    <t>รวมรายได้</t>
  </si>
  <si>
    <t>ค่าใช้จ่าย</t>
  </si>
  <si>
    <t>ค่าใช้จ่ายในการดำเนินงานและการบริหาร</t>
  </si>
  <si>
    <t>ค่าตอบแทนกรรมการและผู้บริหาร</t>
  </si>
  <si>
    <t>และอุปกรณ์ และสินทรัพย์ไม่มีตัวตนอื่นนอกจากค่าความนิยม</t>
  </si>
  <si>
    <t>รวมค่าใช้จ่าย</t>
  </si>
  <si>
    <t>ต้นทุนทางการเงิน</t>
  </si>
  <si>
    <t>ผลขาดทุนด้านเครดิตที่คาดว่าจะเกิดขึ้น</t>
  </si>
  <si>
    <t>กำไรก่อนภาษีเงินได้</t>
  </si>
  <si>
    <t xml:space="preserve">ค่าใช้จ่ายภาษีเงินได้ </t>
  </si>
  <si>
    <t>กำไรสำหรับงวด</t>
  </si>
  <si>
    <t>การแบ่งปันกำไร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</si>
  <si>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</si>
  <si>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</si>
  <si>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 xml:space="preserve">กำไรต่อหุ้นขั้นพื้นฐาน </t>
  </si>
  <si>
    <t>บาท</t>
  </si>
  <si>
    <t xml:space="preserve">จำนวนหุ้นสามัญถัวเฉลี่ยถ่วงน้ำหนัก </t>
  </si>
  <si>
    <t>หุ้น</t>
  </si>
  <si>
    <t>งบกำไรขาดทุนและกำไรขาดทุนเบ็ดเสร็จอื่น</t>
  </si>
  <si>
    <t>กำไร (ขาดทุน) เบ็ดเสร็จอื่น - สุทธิจากภาษี</t>
  </si>
  <si>
    <t>รายการที่อาจถูกจัดประเภทใหม่ไว้ในกำไรหรือขาดทุนในภายหลัง</t>
  </si>
  <si>
    <t xml:space="preserve">       - ส่วนที่เป็นของบริษัทใหญ่</t>
  </si>
  <si>
    <t xml:space="preserve">       - ส่วนที่เป็นของส่วนได้เสียที่ไม่มีอำนาจควบคุม</t>
  </si>
  <si>
    <t>กำไร (ขาดทุน) เบ็ดเสร็จอื่นสำหรับงวด - สุทธิจากภาษี</t>
  </si>
  <si>
    <t>กำไรเบ็ดเสร็จรวมสำหรับงวด</t>
  </si>
  <si>
    <t>การแบ่งปันกำไรเบ็ดเสร็จรวม</t>
  </si>
  <si>
    <t>ขาดทุนจากการด้อยค่าสินทรัพย์</t>
  </si>
  <si>
    <t>ขาดทุนจากการขายและตัดจำหน่ายส่วนปรับปรุงอาคารเช่า</t>
  </si>
  <si>
    <t>ผลกำไร (ขาดทุน) จากการป้องกันความเสี่ยงกระแสเงินสด</t>
  </si>
  <si>
    <t xml:space="preserve">งบการเงินรวม </t>
  </si>
  <si>
    <t>ส่วนของผู้ถือหุ้นบริษัทใหญ่</t>
  </si>
  <si>
    <t>ส่วนได้เสีย</t>
  </si>
  <si>
    <t>รวม</t>
  </si>
  <si>
    <t>ทุนที่ออกและ</t>
  </si>
  <si>
    <t xml:space="preserve">ส่วนเกิน </t>
  </si>
  <si>
    <t>ส่วนเกินทุนจากการ</t>
  </si>
  <si>
    <t>ส่วนต่ำกว่าทุน</t>
  </si>
  <si>
    <t>องค์ประกอบอื่นของส่วนของผู้ถือหุ้น</t>
  </si>
  <si>
    <t>รวมส่วนของ</t>
  </si>
  <si>
    <t>ที่ไม่มีอำนาจ</t>
  </si>
  <si>
    <t>ส่วนของ</t>
  </si>
  <si>
    <t>ชำระแล้ว</t>
  </si>
  <si>
    <t>มูลค่า</t>
  </si>
  <si>
    <t>จ่ายโดยใช้หุ้น</t>
  </si>
  <si>
    <t>จากการเปลี่ยนแปลง</t>
  </si>
  <si>
    <t>ผลต่างของ</t>
  </si>
  <si>
    <t>ผลขาดทุนสะสม</t>
  </si>
  <si>
    <t>ผู้ถือหุ้น</t>
  </si>
  <si>
    <t>ควบคุม</t>
  </si>
  <si>
    <t>หุ้นสามัญ</t>
  </si>
  <si>
    <t>เป็นเกณฑ์</t>
  </si>
  <si>
    <t>สัดส่วนการถือหุ้น</t>
  </si>
  <si>
    <t>ทุนสำรอง</t>
  </si>
  <si>
    <t>อัตราแลกเปลี่ยน</t>
  </si>
  <si>
    <t>จากการป้องกัน</t>
  </si>
  <si>
    <t>บริษัทใหญ่</t>
  </si>
  <si>
    <t>ในบริษัทย่อย</t>
  </si>
  <si>
    <t>ตามกฎหมาย</t>
  </si>
  <si>
    <t>เพื่อการ</t>
  </si>
  <si>
    <t>จากการแปลงค่า</t>
  </si>
  <si>
    <t>ความเสี่ยง</t>
  </si>
  <si>
    <t>ขยายกิจการ</t>
  </si>
  <si>
    <t>งบการเงินต่างประเทศ</t>
  </si>
  <si>
    <t>กระแสเงินสด</t>
  </si>
  <si>
    <t>การเปลี่ยนแปลงสำหรับงวด</t>
  </si>
  <si>
    <t>จ่ายเงินปันผล</t>
  </si>
  <si>
    <t>ยอดคงเหลือต้นงวด ณ วันที่ 1 มีนาคม 2566</t>
  </si>
  <si>
    <t>การเปลี่ยนแปลงสัดส่วนการถือหุ้นในบริษัทย่อยลดลง</t>
  </si>
  <si>
    <t>กำไรเบ็ดเสร็จอื่น</t>
  </si>
  <si>
    <t>ทุนที่ออก</t>
  </si>
  <si>
    <t>องค์ประกอบอื่น</t>
  </si>
  <si>
    <t>และชำระแล้ว</t>
  </si>
  <si>
    <t>มูลค่าหุ้นสามัญ</t>
  </si>
  <si>
    <t>ของส่วนของผู้ถือหุ้น</t>
  </si>
  <si>
    <t/>
  </si>
  <si>
    <t>ทุนสำรองเพื่อการ</t>
  </si>
  <si>
    <t>ผลขาดทุนสะสมจาก</t>
  </si>
  <si>
    <t>การป้องกันความเสี่ยง</t>
  </si>
  <si>
    <t>ขาดทุนเบ็ดเสร็จอื่น</t>
  </si>
  <si>
    <t>งบกระแสเงินสด</t>
  </si>
  <si>
    <t>กระแสเงินสดจากกิจกรรมดำเนินงาน</t>
  </si>
  <si>
    <t>ปรับปรุงด้วย</t>
  </si>
  <si>
    <t>ค่าใช้จ่ายภาษีเงินได้</t>
  </si>
  <si>
    <t>ค่าเสื่อมราคาส่วนปรับปรุงอาคารเช่าและอุปกรณ์และสินทรัพย์สิทธิการใช้</t>
  </si>
  <si>
    <t>ค่าตัดจำหน่ายสินทรัพย์ไม่มีตัวตนอื่นนอกจากค่าความนิยม</t>
  </si>
  <si>
    <t>ขาดทุนจากการขายและตัดจำหน่ายส่วนปรับปรุงอาคารเช่าและอุปกรณ์</t>
  </si>
  <si>
    <t>และสินทรัพย์ไม่มีตัวตนอื่นนอกจากค่าความนิยม</t>
  </si>
  <si>
    <t>ค่าใช้จ่ายผลประโยชน์พนักงาน</t>
  </si>
  <si>
    <t>ค่าใช้จ่ายโครงการสะสมหุ้นสําหรับพนักงาน</t>
  </si>
  <si>
    <t>รายได้ดอกเบี้ย</t>
  </si>
  <si>
    <t>การเปลี่ยนแปลงในสินทรัพย์และหนี้สินดำเนินงาน</t>
  </si>
  <si>
    <t>สินทรัพย์ดำเนินงาน (เพิ่มขึ้น) ลดลง</t>
  </si>
  <si>
    <t>หนี้สินดำเนินงานเพิ่มขึ้น (ลดลง)</t>
  </si>
  <si>
    <t>กระแสเงินสดสุทธิใช้ไปในการดำเนินงาน</t>
  </si>
  <si>
    <t>ดอกเบี้ยรับ</t>
  </si>
  <si>
    <t>เงินปันผลรับ</t>
  </si>
  <si>
    <t>จ่ายต้นทุนทางการเงิน</t>
  </si>
  <si>
    <t>ภาษีเงินได้จ่ายออก</t>
  </si>
  <si>
    <t>จ่ายผลประโยชน์พนักงาน</t>
  </si>
  <si>
    <t>เงินสดจ่ายสมทบโครงการสะสมหุ้นสําหรับพนักงาน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</si>
  <si>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</si>
  <si>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กระแสเงินสดจากกิจกรรมลงทุน</t>
  </si>
  <si>
    <t>เงินสดรับจากเงินฝากประจำธนาคารที่มีภาระผูกพัน</t>
  </si>
  <si>
    <t>เงินสดจ่ายเพื่อเงินฝากประจำธนาคารที่มีภาระผูกพัน</t>
  </si>
  <si>
    <t>เงินสดจ่ายเพื่อซื้อส่วนปรับปรุงอาคารเช่าและอุปกรณ์</t>
  </si>
  <si>
    <t>เงินสดรับจากการขายส่วนปรับปรุงอาคารเช่าและอุปกรณ์</t>
  </si>
  <si>
    <t>เงินสดจ่ายเพื่อซื้อสินทรัพย์ไม่มีตัวตนอื่นนอกจากค่าความนิยม</t>
  </si>
  <si>
    <t>กระแสเงินสดสุทธิใช้ไปในกิจกรรมลงทุน</t>
  </si>
  <si>
    <t>กระแสเงินสดจากกิจกรรมจัดหาเงิน</t>
  </si>
  <si>
    <t>เงินสดรับจากเงินเบิกเกินบัญชีและเงินกู้ยืมระยะสั้น</t>
  </si>
  <si>
    <t>จากสถาบันการเงิน</t>
  </si>
  <si>
    <t>เงินสดจ่ายชำระคืนเงินเบิกเกินบัญชีและเงินกู้ยืมระยะสั้น</t>
  </si>
  <si>
    <t>เงินสดรับจากเงินกู้ยืมระยะยาว</t>
  </si>
  <si>
    <t>เงินสดจ่ายชำระคืนเงินกู้ยืมระยะยาว</t>
  </si>
  <si>
    <t>เงินสดรับจากเงินกู้ยืมระยะยาวภายใต้โครงการ</t>
  </si>
  <si>
    <t>แปลงสินทรัพย์เป็นหลักทรัพย์</t>
  </si>
  <si>
    <t>เงินสดจ่ายชำระคืนเงินกู้ยืมระยะยาวภายใต้โครงการ</t>
  </si>
  <si>
    <t>เงินสดจ่ายชำระคืนหุ้นกู้ระยะยาว</t>
  </si>
  <si>
    <t>เงินสดจ่ายชำระหนี้สินตามสัญญาเช่า</t>
  </si>
  <si>
    <t>เงินสดรับจากการขายลูกหนี้ที่ตัดจำหน่ายแล้ว</t>
  </si>
  <si>
    <t>เงินปันผลจ่าย</t>
  </si>
  <si>
    <t>เงินสดและรายการเทียบเท่าเงินสดเพิ่มขึ้น (ลดลง) สุทธิ</t>
  </si>
  <si>
    <t>ก่อนผลกระทบของอัตราแลกเปลี่ยน</t>
  </si>
  <si>
    <t>ผลกระทบของอัตราแลกเปลี่ยนต่อเงินสดและรายการเทียบเท่าเงินสด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</si>
  <si>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</si>
  <si>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</si>
  <si>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29 กุมภาพันธ์</t>
  </si>
  <si>
    <t>ยอดคงเหลือต้นงวด ณ วันที่ 1 มีนาคม 2567</t>
  </si>
  <si>
    <t>ส่วนของเงินให้กู้ยืมประเภทด้อยสิทธิที่ถึงกำหนดชำระภายในหนึ่งปี</t>
  </si>
  <si>
    <t>สินทรัพย์สิทธิการใช้หมุนเวียน</t>
  </si>
  <si>
    <t>กระแสเงินสดสุทธิได้มาจากกิจกรรมดำเนินงาน</t>
  </si>
  <si>
    <t>งบฐานะการเงิน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</si>
  <si>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</si>
  <si>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 xml:space="preserve">งบการเปลี่ยนแปลงส่วนของผู้ถือหุ้น </t>
  </si>
  <si>
    <r>
      <t xml:space="preserve">งบการเปลี่ยนแปลงส่วนของผู้ถือหุ้น </t>
    </r>
    <r>
      <rPr>
        <sz val="18"/>
        <rFont val="Angsana New"/>
        <family val="1"/>
      </rPr>
      <t>(ต่อ)</t>
    </r>
  </si>
  <si>
    <t>ณ วันที่ 31 สิงหาคม 2567</t>
  </si>
  <si>
    <t>31 สิงหาคม</t>
  </si>
  <si>
    <t>สำหรับงวดหกเดือนสิ้นสุดวันที่ 31 สิงหาคม 2567</t>
  </si>
  <si>
    <t>ยอดคงเหลือปลายงวด ณ วันที่ 31 สิงหาคม 2566</t>
  </si>
  <si>
    <t>ยอดคงเหลือปลายงวด ณ วันที่ 31 สิงหาคม 2567</t>
  </si>
  <si>
    <t>สำหรับงวดหกเดือนสิ้นสุด</t>
  </si>
  <si>
    <t>สำหรับงวดสามเดือนสิ้นสุดวันที่ 31 สิงหาคม 2567</t>
  </si>
  <si>
    <t>เงินสดจ่ายเพื่อลงทุนในบริษัทย่อย</t>
  </si>
  <si>
    <t>เงินสดจ่ายเพื่อซื้อหุ้นจากผู้ถือหุ้นส่วนน้อย</t>
  </si>
  <si>
    <t>เงินรับล่วงหน้า</t>
  </si>
  <si>
    <t>ค่าหุ้น</t>
  </si>
  <si>
    <t>28.5 - 28.10</t>
  </si>
  <si>
    <t>ขาดทุนที่ยังไม่เกิดขึ้นจากอัตราแลกเปลี่ยน</t>
  </si>
  <si>
    <t>กำไรจากการยกเลิกสัญญาเช่า</t>
  </si>
  <si>
    <t>ขาดทุน (กำไร) จากการขายและตัดจำหน่ายส่วนปรับปรุงอาคารเช่า</t>
  </si>
  <si>
    <t>กระแสเงินสดสุทธิใช้ไปในกิจกรรมจัดหาเงิน</t>
  </si>
  <si>
    <t>กำไร (ขาดทุน) เบ็ดเสร็จอื่น</t>
  </si>
  <si>
    <t>8.3</t>
  </si>
  <si>
    <t>เงินรับล่วงหน้าค่าหุ้น</t>
  </si>
  <si>
    <t>เงินจ่ายล่วงหน้าค่าหุ้นแก่บริษัทย่อย</t>
  </si>
  <si>
    <t>8.2</t>
  </si>
  <si>
    <t>เงินสดจ่ายล่วงหน้าเพื่อลงทุนในบริษัทย่อย</t>
  </si>
  <si>
    <t>เงินสดรับล่วงหน้าค่าหุ้น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</si>
</sst>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43" formatCode="_-* #,##0.00_-;\-* #,##0.00_-;_-* &quot;-&quot;??_-;_-@_-"/>
    <numFmt numFmtId="187" formatCode="_(* #,##0_);_(* \(#,##0\);_(* &quot;-&quot;_);_(@_)"/>
    <numFmt numFmtId="188" formatCode="_(&quot;$&quot;* #,##0.00_);_(&quot;$&quot;* \(#,##0.00\);_(&quot;$&quot;* &quot;-&quot;??_);_(@_)"/>
    <numFmt numFmtId="189" formatCode="_(* #,##0.00_);_(* \(#,##0.00\);_(* &quot;-&quot;??_);_(@_)"/>
    <numFmt numFmtId="190" formatCode="\t&quot;฿&quot;#,##0.00_);[Red]\(\t&quot;฿&quot;#,##0.00\)"/>
    <numFmt numFmtId="191" formatCode="_-* #,##0_-;\-* #,##0_-;_-* &quot;-&quot;??_-;_-@_-"/>
    <numFmt numFmtId="192" formatCode="_(* #,##0_);_(* \(#,##0\);_(* &quot;-&quot;??_);_(@_)"/>
    <numFmt numFmtId="193" formatCode="_(* #,##0.0000_);_(* \(#,##0.0000\);_(* &quot;-&quot;????_);_(@_)"/>
    <numFmt numFmtId="194" formatCode="#,##0.00;\(#,##0.00\)"/>
    <numFmt numFmtId="195" formatCode="\-"/>
    <numFmt numFmtId="196" formatCode="m/d"/>
    <numFmt numFmtId="197" formatCode="_(* #,##0_);_(* \(#,##0\);_(* &quot;-&quot;?????_);_(@_)"/>
    <numFmt numFmtId="198" formatCode="_(* #,##0.0_);_(* \(#,##0.0\);_(* &quot;-&quot;??_);_(@_)"/>
    <numFmt numFmtId="199" formatCode="_ * #,##0.00_ ;_ * \-#,##0.00_ ;_ * &quot;-&quot;??_ ;_ @_ "/>
    <numFmt numFmtId="200" formatCode="#,##0;\(#,##0\)"/>
    <numFmt numFmtId="201" formatCode="\$#,##0.00;\(\$#,##0.00\)"/>
    <numFmt numFmtId="202" formatCode="_ * #,##0_ ;_ * \-#,##0_ ;_ * &quot;-&quot;_ ;_ @_ "/>
    <numFmt numFmtId="203" formatCode="\$#,##0;\(\$#,##0\)"/>
    <numFmt numFmtId="204" formatCode="0%_);\(0%\)"/>
    <numFmt numFmtId="205" formatCode="&quot;REPORT AS AT&quot;\:\ dd\ mmmm\ yyyy"/>
  </numFmts>
  <fonts count="104">
    <font>
      <sz val="16"/>
      <name val="Angsana New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8"/>
      <name val="Angsana New"/>
      <family val="1"/>
    </font>
    <font>
      <sz val="16"/>
      <name val="Angsana New"/>
      <family val="1"/>
    </font>
    <font>
      <sz val="16"/>
      <name val="AngsanaUPC"/>
      <family val="1"/>
      <charset val="222"/>
    </font>
    <font>
      <sz val="14"/>
      <name val="AngsanaUPC"/>
      <family val="1"/>
    </font>
    <font>
      <sz val="10"/>
      <name val="Arial"/>
      <family val="2"/>
    </font>
    <font>
      <sz val="14"/>
      <name val="Cordia New"/>
      <family val="2"/>
    </font>
    <font>
      <b/>
      <sz val="16"/>
      <name val="Angsana New"/>
      <family val="1"/>
    </font>
    <font>
      <sz val="18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sz val="9"/>
      <color theme="1"/>
      <name val="Arial"/>
      <family val="2"/>
      <charset val="222"/>
    </font>
    <font>
      <sz val="8.5"/>
      <color theme="1"/>
      <name val="Verdana"/>
      <family val="2"/>
    </font>
    <font>
      <sz val="12"/>
      <name val="Times New Roman"/>
      <family val="1"/>
    </font>
    <font>
      <sz val="10"/>
      <name val="Times New Roman"/>
      <family val="1"/>
    </font>
    <font>
      <sz val="10"/>
      <name val="標準ゴシック"/>
      <family val="3"/>
      <charset val="128"/>
    </font>
    <font>
      <b/>
      <sz val="10"/>
      <name val="Arial"/>
      <family val="2"/>
    </font>
    <font>
      <sz val="9"/>
      <name val="ＭＳ 明朝"/>
      <family val="1"/>
      <charset val="128"/>
    </font>
    <font>
      <sz val="10"/>
      <name val="ApFont"/>
    </font>
    <font>
      <sz val="10"/>
      <name val="標準ゴシック"/>
      <family val="3"/>
    </font>
    <font>
      <b/>
      <sz val="10"/>
      <color indexed="10"/>
      <name val="Arial"/>
      <family val="2"/>
    </font>
    <font>
      <sz val="11"/>
      <name val="ＭＳ Ｐゴシック"/>
      <family val="3"/>
      <charset val="128"/>
    </font>
    <font>
      <sz val="14"/>
      <name val="Angsana New"/>
      <family val="3"/>
      <charset val="128"/>
    </font>
    <font>
      <sz val="11"/>
      <name val="ＭＳ Ｐゴシック"/>
      <family val="3"/>
    </font>
    <font>
      <sz val="11"/>
      <name val="ＭＳ Ｐゴシック"/>
      <charset val="128"/>
    </font>
    <font>
      <sz val="10"/>
      <color theme="1"/>
      <name val="Arial"/>
      <family val="2"/>
      <charset val="222"/>
    </font>
    <font>
      <sz val="11"/>
      <color theme="1"/>
      <name val="Tahoma"/>
      <family val="2"/>
      <charset val="128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3"/>
      <charset val="128"/>
      <scheme val="minor"/>
    </font>
    <font>
      <sz val="11"/>
      <color theme="0"/>
      <name val="Tahoma"/>
      <family val="2"/>
      <scheme val="minor"/>
    </font>
    <font>
      <sz val="10"/>
      <name val="Arial Narrow"/>
      <family val="2"/>
    </font>
    <font>
      <sz val="11"/>
      <color rgb="FF006100"/>
      <name val="Tahoma"/>
      <family val="2"/>
      <scheme val="minor"/>
    </font>
    <font>
      <sz val="11"/>
      <color rgb="FF006100"/>
      <name val="Tahoma"/>
      <family val="3"/>
      <charset val="128"/>
      <scheme val="minor"/>
    </font>
    <font>
      <u/>
      <sz val="10"/>
      <color indexed="12"/>
      <name val="Arial"/>
      <family val="2"/>
    </font>
    <font>
      <u/>
      <sz val="11"/>
      <color indexed="12"/>
      <name val="ＭＳ Ｐゴシック"/>
      <family val="3"/>
      <charset val="128"/>
    </font>
    <font>
      <sz val="11"/>
      <color rgb="FF9C6500"/>
      <name val="Tahoma"/>
      <family val="2"/>
      <scheme val="minor"/>
    </font>
    <font>
      <sz val="11"/>
      <name val="MS PGothic"/>
      <family val="3"/>
      <charset val="128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12"/>
      <name val="ＭＳ Ｐゴシック"/>
      <charset val="128"/>
    </font>
    <font>
      <sz val="9"/>
      <color theme="1"/>
      <name val="Arial"/>
      <family val="2"/>
    </font>
    <font>
      <sz val="10"/>
      <color indexed="8"/>
      <name val="Arial"/>
      <family val="2"/>
    </font>
    <font>
      <sz val="14"/>
      <name val="Arial"/>
      <family val="3"/>
      <charset val="128"/>
    </font>
    <font>
      <sz val="11"/>
      <color indexed="10"/>
      <name val="ＭＳ Ｐゴシック"/>
      <charset val="128"/>
    </font>
    <font>
      <u/>
      <sz val="11"/>
      <color indexed="20"/>
      <name val="ＭＳ Ｐゴシック"/>
      <charset val="128"/>
    </font>
    <font>
      <u/>
      <sz val="8.8000000000000007"/>
      <color indexed="12"/>
      <name val="ＭＳ Ｐゴシック"/>
      <charset val="128"/>
    </font>
    <font>
      <u/>
      <sz val="8.8000000000000007"/>
      <color indexed="36"/>
      <name val="ＭＳ Ｐゴシック"/>
      <charset val="128"/>
    </font>
    <font>
      <sz val="11"/>
      <color indexed="8"/>
      <name val="ＭＳ Ｐゴシック"/>
      <charset val="128"/>
    </font>
    <font>
      <sz val="11"/>
      <color indexed="9"/>
      <name val="ＭＳ Ｐゴシック"/>
      <charset val="128"/>
    </font>
    <font>
      <b/>
      <sz val="18"/>
      <color indexed="56"/>
      <name val="ＭＳ Ｐゴシック"/>
      <charset val="128"/>
    </font>
    <font>
      <b/>
      <sz val="11"/>
      <color indexed="9"/>
      <name val="ＭＳ Ｐゴシック"/>
      <charset val="128"/>
    </font>
    <font>
      <sz val="11"/>
      <color indexed="60"/>
      <name val="ＭＳ Ｐゴシック"/>
      <charset val="128"/>
    </font>
    <font>
      <sz val="11"/>
      <color indexed="52"/>
      <name val="ＭＳ Ｐゴシック"/>
      <charset val="128"/>
    </font>
    <font>
      <sz val="11"/>
      <color indexed="62"/>
      <name val="ＭＳ Ｐゴシック"/>
      <charset val="128"/>
    </font>
    <font>
      <b/>
      <sz val="11"/>
      <color indexed="63"/>
      <name val="ＭＳ Ｐゴシック"/>
      <charset val="128"/>
    </font>
    <font>
      <sz val="11"/>
      <color indexed="20"/>
      <name val="ＭＳ Ｐゴシック"/>
      <charset val="128"/>
    </font>
    <font>
      <sz val="11"/>
      <color indexed="17"/>
      <name val="ＭＳ Ｐゴシック"/>
      <charset val="128"/>
    </font>
    <font>
      <b/>
      <sz val="15"/>
      <color indexed="56"/>
      <name val="ＭＳ Ｐゴシック"/>
      <charset val="128"/>
    </font>
    <font>
      <b/>
      <sz val="13"/>
      <color indexed="56"/>
      <name val="ＭＳ Ｐゴシック"/>
      <charset val="128"/>
    </font>
    <font>
      <b/>
      <sz val="11"/>
      <color indexed="56"/>
      <name val="ＭＳ Ｐゴシック"/>
      <charset val="128"/>
    </font>
    <font>
      <b/>
      <sz val="11"/>
      <color indexed="52"/>
      <name val="ＭＳ Ｐゴシック"/>
      <charset val="128"/>
    </font>
    <font>
      <i/>
      <sz val="11"/>
      <color indexed="23"/>
      <name val="ＭＳ Ｐゴシック"/>
      <charset val="128"/>
    </font>
    <font>
      <b/>
      <sz val="11"/>
      <color indexed="8"/>
      <name val="ＭＳ Ｐゴシック"/>
      <charset val="128"/>
    </font>
    <font>
      <sz val="10"/>
      <name val="ＭＳ Ｐゴシック"/>
      <charset val="128"/>
    </font>
    <font>
      <sz val="9"/>
      <color indexed="8"/>
      <name val="Arial"/>
      <family val="2"/>
    </font>
    <font>
      <sz val="11"/>
      <color indexed="64"/>
      <name val="ＭＳ Ｐゴシック"/>
      <charset val="128"/>
    </font>
    <font>
      <sz val="11"/>
      <color indexed="9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8"/>
      <color theme="3"/>
      <name val="Tahoma"/>
      <family val="2"/>
      <charset val="222"/>
      <scheme val="maj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b/>
      <sz val="11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sz val="16"/>
      <color theme="1"/>
      <name val="Angsana New"/>
      <family val="1"/>
    </font>
    <font>
      <b/>
      <sz val="16"/>
      <name val="Angsana New"/>
      <family val="1"/>
      <charset val="22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1">
    <xf numFmtId="0" fontId="0" fillId="0" borderId="0"/>
    <xf numFmtId="189" fontId="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87" fontId="8" fillId="0" borderId="0" applyFont="0" applyFill="0" applyBorder="0" applyAlignment="0" applyProtection="0"/>
    <xf numFmtId="0" fontId="7" fillId="0" borderId="0"/>
    <xf numFmtId="0" fontId="8" fillId="0" borderId="0"/>
    <xf numFmtId="0" fontId="5" fillId="0" borderId="0"/>
    <xf numFmtId="0" fontId="5" fillId="0" borderId="0"/>
    <xf numFmtId="37" fontId="6" fillId="0" borderId="0"/>
    <xf numFmtId="9" fontId="5" fillId="0" borderId="0" applyFont="0" applyFill="0" applyBorder="0" applyAlignment="0" applyProtection="0"/>
    <xf numFmtId="0" fontId="15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89" fontId="15" fillId="0" borderId="0" applyFont="0" applyFill="0" applyBorder="0" applyAlignment="0" applyProtection="0"/>
    <xf numFmtId="38" fontId="27" fillId="0" borderId="0" applyFont="0" applyFill="0" applyBorder="0" applyAlignment="0" applyProtection="0">
      <alignment vertical="center"/>
    </xf>
    <xf numFmtId="37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189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199" fontId="8" fillId="0" borderId="0" applyFont="0" applyFill="0" applyBorder="0" applyAlignment="0" applyProtection="0"/>
    <xf numFmtId="189" fontId="5" fillId="0" borderId="0" applyFont="0" applyFill="0" applyBorder="0" applyAlignment="0" applyProtection="0"/>
    <xf numFmtId="199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190" fontId="9" fillId="0" borderId="0" applyFont="0" applyFill="0" applyBorder="0" applyAlignment="0" applyProtection="0"/>
    <xf numFmtId="199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28" fillId="0" borderId="0" applyFont="0" applyFill="0" applyBorder="0" applyAlignment="0" applyProtection="0"/>
    <xf numFmtId="200" fontId="17" fillId="0" borderId="0"/>
    <xf numFmtId="188" fontId="5" fillId="0" borderId="0" applyFont="0" applyFill="0" applyBorder="0" applyAlignment="0" applyProtection="0"/>
    <xf numFmtId="201" fontId="17" fillId="0" borderId="0"/>
    <xf numFmtId="0" fontId="17" fillId="0" borderId="0" applyFill="0" applyBorder="0" applyProtection="0"/>
    <xf numFmtId="202" fontId="17" fillId="0" borderId="4" applyFill="0" applyProtection="0"/>
    <xf numFmtId="0" fontId="17" fillId="0" borderId="2" applyFill="0" applyProtection="0"/>
    <xf numFmtId="203" fontId="17" fillId="0" borderId="0"/>
    <xf numFmtId="14" fontId="19" fillId="8" borderId="6">
      <alignment horizontal="center" vertical="center" wrapText="1"/>
    </xf>
    <xf numFmtId="14" fontId="19" fillId="8" borderId="6">
      <alignment horizontal="center" vertical="center" wrapText="1"/>
    </xf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14" fillId="0" borderId="0"/>
    <xf numFmtId="0" fontId="8" fillId="0" borderId="0"/>
    <xf numFmtId="37" fontId="8" fillId="0" borderId="0"/>
    <xf numFmtId="0" fontId="7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3" fillId="0" borderId="0"/>
    <xf numFmtId="0" fontId="3" fillId="0" borderId="0"/>
    <xf numFmtId="9" fontId="15" fillId="0" borderId="0" applyFont="0" applyFill="0" applyBorder="0" applyAlignment="0" applyProtection="0"/>
    <xf numFmtId="204" fontId="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Fill="0" applyBorder="0" applyProtection="0">
      <alignment horizontal="left" vertical="top"/>
    </xf>
    <xf numFmtId="38" fontId="24" fillId="0" borderId="0" applyFont="0" applyFill="0" applyBorder="0" applyAlignment="0" applyProtection="0">
      <alignment vertical="center"/>
    </xf>
    <xf numFmtId="189" fontId="8" fillId="0" borderId="0" applyFont="0" applyFill="0" applyBorder="0" applyAlignment="0" applyProtection="0"/>
    <xf numFmtId="0" fontId="8" fillId="0" borderId="0"/>
    <xf numFmtId="0" fontId="25" fillId="0" borderId="0"/>
    <xf numFmtId="0" fontId="26" fillId="0" borderId="0"/>
    <xf numFmtId="0" fontId="29" fillId="0" borderId="0">
      <alignment vertical="center"/>
    </xf>
    <xf numFmtId="38" fontId="29" fillId="0" borderId="0" applyFont="0" applyFill="0" applyBorder="0" applyAlignment="0" applyProtection="0">
      <alignment vertical="center"/>
    </xf>
    <xf numFmtId="43" fontId="29" fillId="0" borderId="0" applyFont="0" applyFill="0" applyBorder="0" applyAlignment="0" applyProtection="0"/>
    <xf numFmtId="188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0" fontId="5" fillId="0" borderId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38" fontId="24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0" fillId="0" borderId="0" applyFont="0" applyFill="0" applyBorder="0" applyAlignment="0" applyProtection="0"/>
    <xf numFmtId="189" fontId="30" fillId="0" borderId="0" applyFont="0" applyFill="0" applyBorder="0" applyAlignment="0" applyProtection="0"/>
    <xf numFmtId="205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0" fontId="34" fillId="2" borderId="0" applyNumberFormat="0" applyBorder="0" applyAlignment="0" applyProtection="0"/>
    <xf numFmtId="0" fontId="35" fillId="2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3" borderId="0" applyNumberFormat="0" applyBorder="0" applyAlignment="0" applyProtection="0"/>
    <xf numFmtId="0" fontId="8" fillId="0" borderId="0"/>
    <xf numFmtId="0" fontId="9" fillId="0" borderId="0"/>
    <xf numFmtId="0" fontId="30" fillId="0" borderId="0"/>
    <xf numFmtId="0" fontId="15" fillId="0" borderId="0"/>
    <xf numFmtId="0" fontId="8" fillId="0" borderId="0"/>
    <xf numFmtId="0" fontId="39" fillId="0" borderId="0">
      <alignment vertical="center"/>
    </xf>
    <xf numFmtId="0" fontId="8" fillId="0" borderId="0"/>
    <xf numFmtId="0" fontId="31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30" fillId="0" borderId="0"/>
    <xf numFmtId="0" fontId="14" fillId="0" borderId="0"/>
    <xf numFmtId="0" fontId="9" fillId="0" borderId="0"/>
    <xf numFmtId="0" fontId="33" fillId="0" borderId="0"/>
    <xf numFmtId="0" fontId="18" fillId="0" borderId="0" applyNumberFormat="0" applyFill="0" applyBorder="0" applyAlignment="0" applyProtection="0"/>
    <xf numFmtId="43" fontId="3" fillId="0" borderId="0" applyFont="0" applyFill="0" applyBorder="0" applyAlignment="0" applyProtection="0"/>
    <xf numFmtId="38" fontId="40" fillId="0" borderId="0" applyFont="0" applyFill="0" applyBorder="0" applyAlignment="0" applyProtection="0">
      <alignment vertical="center"/>
    </xf>
    <xf numFmtId="0" fontId="41" fillId="0" borderId="0">
      <alignment vertical="center"/>
    </xf>
    <xf numFmtId="0" fontId="31" fillId="0" borderId="0">
      <alignment vertical="center"/>
    </xf>
    <xf numFmtId="43" fontId="14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30" fillId="0" borderId="0"/>
    <xf numFmtId="189" fontId="33" fillId="0" borderId="0" applyFont="0" applyFill="0" applyBorder="0" applyAlignment="0" applyProtection="0"/>
    <xf numFmtId="189" fontId="8" fillId="0" borderId="0" applyFont="0" applyFill="0" applyBorder="0" applyAlignment="0" applyProtection="0"/>
    <xf numFmtId="40" fontId="24" fillId="0" borderId="0" applyFont="0" applyFill="0" applyBorder="0" applyAlignment="0" applyProtection="0">
      <alignment vertical="center"/>
    </xf>
    <xf numFmtId="0" fontId="30" fillId="0" borderId="0"/>
    <xf numFmtId="0" fontId="24" fillId="0" borderId="0">
      <alignment vertical="center"/>
    </xf>
    <xf numFmtId="0" fontId="43" fillId="0" borderId="0"/>
    <xf numFmtId="9" fontId="3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4" fillId="0" borderId="0">
      <alignment vertical="top"/>
    </xf>
    <xf numFmtId="0" fontId="45" fillId="0" borderId="0"/>
    <xf numFmtId="0" fontId="27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38" fontId="27" fillId="0" borderId="0" applyFont="0" applyFill="0" applyBorder="0" applyAlignment="0" applyProtection="0">
      <alignment vertical="center"/>
    </xf>
    <xf numFmtId="38" fontId="27" fillId="0" borderId="0" applyFont="0" applyFill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31" borderId="7" applyNumberFormat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27" fillId="33" borderId="8" applyNumberFormat="0" applyFont="0" applyAlignment="0" applyProtection="0">
      <alignment vertical="center"/>
    </xf>
    <xf numFmtId="0" fontId="55" fillId="0" borderId="9" applyNumberFormat="0" applyFill="0" applyAlignment="0" applyProtection="0">
      <alignment vertical="center"/>
    </xf>
    <xf numFmtId="0" fontId="56" fillId="18" borderId="10" applyNumberFormat="0" applyAlignment="0" applyProtection="0">
      <alignment vertical="center"/>
    </xf>
    <xf numFmtId="0" fontId="57" fillId="34" borderId="11" applyNumberFormat="0" applyAlignment="0" applyProtection="0">
      <alignment vertical="center"/>
    </xf>
    <xf numFmtId="0" fontId="58" fillId="14" borderId="0" applyNumberFormat="0" applyBorder="0" applyAlignment="0" applyProtection="0">
      <alignment vertical="center"/>
    </xf>
    <xf numFmtId="38" fontId="27" fillId="0" borderId="0" applyFont="0" applyFill="0" applyBorder="0" applyAlignment="0" applyProtection="0">
      <alignment vertical="center"/>
    </xf>
    <xf numFmtId="38" fontId="27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5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50" fillId="0" borderId="0"/>
    <xf numFmtId="0" fontId="27" fillId="0" borderId="0">
      <alignment vertical="center"/>
    </xf>
    <xf numFmtId="0" fontId="59" fillId="15" borderId="0" applyNumberFormat="0" applyBorder="0" applyAlignment="0" applyProtection="0">
      <alignment vertical="center"/>
    </xf>
    <xf numFmtId="0" fontId="60" fillId="0" borderId="12" applyNumberFormat="0" applyFill="0" applyAlignment="0" applyProtection="0">
      <alignment vertical="center"/>
    </xf>
    <xf numFmtId="0" fontId="61" fillId="0" borderId="13" applyNumberFormat="0" applyFill="0" applyAlignment="0" applyProtection="0">
      <alignment vertical="center"/>
    </xf>
    <xf numFmtId="0" fontId="62" fillId="0" borderId="14" applyNumberFormat="0" applyFill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3" fillId="34" borderId="10" applyNumberFormat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65" fillId="0" borderId="15" applyNumberFormat="0" applyFill="0" applyAlignment="0" applyProtection="0">
      <alignment vertical="center"/>
    </xf>
    <xf numFmtId="0" fontId="67" fillId="0" borderId="0"/>
    <xf numFmtId="43" fontId="27" fillId="0" borderId="0" applyFon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38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68" fillId="0" borderId="0"/>
    <xf numFmtId="0" fontId="68" fillId="0" borderId="0"/>
    <xf numFmtId="0" fontId="66" fillId="0" borderId="0" applyBorder="0">
      <alignment vertical="center"/>
    </xf>
    <xf numFmtId="0" fontId="27" fillId="0" borderId="0">
      <alignment vertical="center"/>
    </xf>
    <xf numFmtId="0" fontId="50" fillId="0" borderId="0">
      <alignment vertical="center"/>
    </xf>
    <xf numFmtId="0" fontId="67" fillId="0" borderId="0"/>
    <xf numFmtId="0" fontId="39" fillId="0" borderId="0">
      <alignment vertical="center"/>
    </xf>
    <xf numFmtId="38" fontId="40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0" fontId="31" fillId="0" borderId="0">
      <alignment vertical="center"/>
    </xf>
    <xf numFmtId="0" fontId="73" fillId="35" borderId="11" applyNumberFormat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83" fillId="0" borderId="9" applyNumberFormat="0" applyFill="0" applyAlignment="0" applyProtection="0">
      <alignment vertical="center"/>
    </xf>
    <xf numFmtId="0" fontId="79" fillId="11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69" fillId="38" borderId="0" applyNumberFormat="0" applyBorder="0" applyAlignment="0" applyProtection="0">
      <alignment vertical="center"/>
    </xf>
    <xf numFmtId="0" fontId="72" fillId="0" borderId="15" applyNumberFormat="0" applyFill="0" applyAlignment="0" applyProtection="0">
      <alignment vertical="center"/>
    </xf>
    <xf numFmtId="0" fontId="69" fillId="39" borderId="0" applyNumberFormat="0" applyBorder="0" applyAlignment="0" applyProtection="0">
      <alignment vertical="center"/>
    </xf>
    <xf numFmtId="0" fontId="69" fillId="40" borderId="0" applyNumberFormat="0" applyBorder="0" applyAlignment="0" applyProtection="0">
      <alignment vertical="center"/>
    </xf>
    <xf numFmtId="0" fontId="75" fillId="0" borderId="12" applyNumberFormat="0" applyFill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69" fillId="41" borderId="0" applyNumberFormat="0" applyBorder="0" applyAlignment="0" applyProtection="0">
      <alignment vertical="center"/>
    </xf>
    <xf numFmtId="0" fontId="69" fillId="37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69" fillId="39" borderId="0" applyNumberFormat="0" applyBorder="0" applyAlignment="0" applyProtection="0">
      <alignment vertical="center"/>
    </xf>
    <xf numFmtId="0" fontId="69" fillId="43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76" fillId="9" borderId="0" applyNumberFormat="0" applyBorder="0" applyAlignment="0" applyProtection="0">
      <alignment vertical="center"/>
    </xf>
    <xf numFmtId="0" fontId="78" fillId="10" borderId="7" applyNumberFormat="0" applyAlignment="0" applyProtection="0">
      <alignment vertical="center"/>
    </xf>
    <xf numFmtId="0" fontId="24" fillId="45" borderId="8" applyNumberFormat="0" applyFont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84" fillId="35" borderId="10" applyNumberFormat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69" fillId="48" borderId="0" applyNumberFormat="0" applyBorder="0" applyAlignment="0" applyProtection="0">
      <alignment vertical="center"/>
    </xf>
    <xf numFmtId="0" fontId="69" fillId="46" borderId="0" applyNumberFormat="0" applyBorder="0" applyAlignment="0" applyProtection="0">
      <alignment vertical="center"/>
    </xf>
    <xf numFmtId="0" fontId="77" fillId="36" borderId="10" applyNumberFormat="0" applyAlignment="0" applyProtection="0">
      <alignment vertical="center"/>
    </xf>
    <xf numFmtId="0" fontId="70" fillId="0" borderId="14" applyNumberFormat="0" applyFill="0" applyAlignment="0" applyProtection="0">
      <alignment vertical="center"/>
    </xf>
    <xf numFmtId="0" fontId="74" fillId="0" borderId="13" applyNumberFormat="0" applyFill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69" fillId="38" borderId="0" applyNumberFormat="0" applyBorder="0" applyAlignment="0" applyProtection="0">
      <alignment vertical="center"/>
    </xf>
    <xf numFmtId="0" fontId="69" fillId="49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69" fillId="51" borderId="0" applyNumberFormat="0" applyBorder="0" applyAlignment="0" applyProtection="0">
      <alignment vertical="center"/>
    </xf>
    <xf numFmtId="189" fontId="30" fillId="0" borderId="0" applyFont="0" applyFill="0" applyBorder="0" applyAlignment="0" applyProtection="0"/>
    <xf numFmtId="189" fontId="30" fillId="0" borderId="0" applyFont="0" applyFill="0" applyBorder="0" applyAlignment="0" applyProtection="0"/>
    <xf numFmtId="189" fontId="30" fillId="0" borderId="0" applyFont="0" applyFill="0" applyBorder="0" applyAlignment="0" applyProtection="0"/>
    <xf numFmtId="0" fontId="85" fillId="0" borderId="0" applyNumberFormat="0" applyFill="0" applyBorder="0" applyAlignment="0" applyProtection="0">
      <alignment vertical="center"/>
    </xf>
    <xf numFmtId="9" fontId="29" fillId="0" borderId="0" applyFont="0" applyFill="0" applyBorder="0" applyAlignment="0" applyProtection="0"/>
    <xf numFmtId="189" fontId="15" fillId="0" borderId="0" applyFont="0" applyFill="0" applyBorder="0" applyAlignment="0" applyProtection="0"/>
    <xf numFmtId="0" fontId="3" fillId="0" borderId="0"/>
    <xf numFmtId="0" fontId="5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5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15" fillId="0" borderId="0" applyFont="0" applyFill="0" applyBorder="0" applyAlignment="0" applyProtection="0"/>
    <xf numFmtId="0" fontId="8" fillId="0" borderId="0"/>
    <xf numFmtId="9" fontId="15" fillId="0" borderId="0" applyFon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16" applyNumberFormat="0" applyFill="0" applyAlignment="0" applyProtection="0"/>
    <xf numFmtId="0" fontId="88" fillId="0" borderId="17" applyNumberFormat="0" applyFill="0" applyAlignment="0" applyProtection="0"/>
    <xf numFmtId="0" fontId="89" fillId="0" borderId="18" applyNumberFormat="0" applyFill="0" applyAlignment="0" applyProtection="0"/>
    <xf numFmtId="0" fontId="89" fillId="0" borderId="0" applyNumberFormat="0" applyFill="0" applyBorder="0" applyAlignment="0" applyProtection="0"/>
    <xf numFmtId="0" fontId="90" fillId="2" borderId="0" applyNumberFormat="0" applyBorder="0" applyAlignment="0" applyProtection="0"/>
    <xf numFmtId="0" fontId="91" fillId="52" borderId="0" applyNumberFormat="0" applyBorder="0" applyAlignment="0" applyProtection="0"/>
    <xf numFmtId="0" fontId="92" fillId="3" borderId="0" applyNumberFormat="0" applyBorder="0" applyAlignment="0" applyProtection="0"/>
    <xf numFmtId="0" fontId="93" fillId="53" borderId="19" applyNumberFormat="0" applyAlignment="0" applyProtection="0"/>
    <xf numFmtId="0" fontId="94" fillId="54" borderId="20" applyNumberFormat="0" applyAlignment="0" applyProtection="0"/>
    <xf numFmtId="0" fontId="95" fillId="54" borderId="19" applyNumberFormat="0" applyAlignment="0" applyProtection="0"/>
    <xf numFmtId="0" fontId="96" fillId="0" borderId="21" applyNumberFormat="0" applyFill="0" applyAlignment="0" applyProtection="0"/>
    <xf numFmtId="0" fontId="97" fillId="55" borderId="22" applyNumberFormat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24" applyNumberFormat="0" applyFill="0" applyAlignment="0" applyProtection="0"/>
    <xf numFmtId="0" fontId="101" fillId="4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101" fillId="59" borderId="0" applyNumberFormat="0" applyBorder="0" applyAlignment="0" applyProtection="0"/>
    <xf numFmtId="0" fontId="101" fillId="5" borderId="0" applyNumberFormat="0" applyBorder="0" applyAlignment="0" applyProtection="0"/>
    <xf numFmtId="0" fontId="2" fillId="60" borderId="0" applyNumberFormat="0" applyBorder="0" applyAlignment="0" applyProtection="0"/>
    <xf numFmtId="0" fontId="2" fillId="61" borderId="0" applyNumberFormat="0" applyBorder="0" applyAlignment="0" applyProtection="0"/>
    <xf numFmtId="0" fontId="101" fillId="62" borderId="0" applyNumberFormat="0" applyBorder="0" applyAlignment="0" applyProtection="0"/>
    <xf numFmtId="0" fontId="101" fillId="63" borderId="0" applyNumberFormat="0" applyBorder="0" applyAlignment="0" applyProtection="0"/>
    <xf numFmtId="0" fontId="2" fillId="64" borderId="0" applyNumberFormat="0" applyBorder="0" applyAlignment="0" applyProtection="0"/>
    <xf numFmtId="0" fontId="2" fillId="65" borderId="0" applyNumberFormat="0" applyBorder="0" applyAlignment="0" applyProtection="0"/>
    <xf numFmtId="0" fontId="101" fillId="66" borderId="0" applyNumberFormat="0" applyBorder="0" applyAlignment="0" applyProtection="0"/>
    <xf numFmtId="0" fontId="101" fillId="67" borderId="0" applyNumberFormat="0" applyBorder="0" applyAlignment="0" applyProtection="0"/>
    <xf numFmtId="0" fontId="2" fillId="68" borderId="0" applyNumberFormat="0" applyBorder="0" applyAlignment="0" applyProtection="0"/>
    <xf numFmtId="0" fontId="2" fillId="69" borderId="0" applyNumberFormat="0" applyBorder="0" applyAlignment="0" applyProtection="0"/>
    <xf numFmtId="0" fontId="101" fillId="70" borderId="0" applyNumberFormat="0" applyBorder="0" applyAlignment="0" applyProtection="0"/>
    <xf numFmtId="0" fontId="101" fillId="6" borderId="0" applyNumberFormat="0" applyBorder="0" applyAlignment="0" applyProtection="0"/>
    <xf numFmtId="0" fontId="2" fillId="71" borderId="0" applyNumberFormat="0" applyBorder="0" applyAlignment="0" applyProtection="0"/>
    <xf numFmtId="0" fontId="2" fillId="72" borderId="0" applyNumberFormat="0" applyBorder="0" applyAlignment="0" applyProtection="0"/>
    <xf numFmtId="0" fontId="101" fillId="73" borderId="0" applyNumberFormat="0" applyBorder="0" applyAlignment="0" applyProtection="0"/>
    <xf numFmtId="0" fontId="101" fillId="7" borderId="0" applyNumberFormat="0" applyBorder="0" applyAlignment="0" applyProtection="0"/>
    <xf numFmtId="0" fontId="2" fillId="74" borderId="0" applyNumberFormat="0" applyBorder="0" applyAlignment="0" applyProtection="0"/>
    <xf numFmtId="0" fontId="2" fillId="75" borderId="0" applyNumberFormat="0" applyBorder="0" applyAlignment="0" applyProtection="0"/>
    <xf numFmtId="0" fontId="101" fillId="76" borderId="0" applyNumberFormat="0" applyBorder="0" applyAlignment="0" applyProtection="0"/>
    <xf numFmtId="0" fontId="2" fillId="0" borderId="0"/>
    <xf numFmtId="0" fontId="9" fillId="0" borderId="0"/>
    <xf numFmtId="43" fontId="2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31" fillId="0" borderId="0"/>
    <xf numFmtId="0" fontId="8" fillId="0" borderId="0"/>
    <xf numFmtId="0" fontId="30" fillId="0" borderId="0"/>
    <xf numFmtId="0" fontId="9" fillId="0" borderId="0"/>
    <xf numFmtId="0" fontId="30" fillId="0" borderId="0"/>
    <xf numFmtId="0" fontId="14" fillId="0" borderId="0"/>
    <xf numFmtId="0" fontId="2" fillId="0" borderId="0"/>
    <xf numFmtId="0" fontId="2" fillId="0" borderId="0"/>
    <xf numFmtId="0" fontId="2" fillId="56" borderId="23" applyNumberFormat="0" applyFont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9" fontId="2" fillId="0" borderId="0" applyFont="0" applyFill="0" applyBorder="0" applyAlignment="0" applyProtection="0"/>
    <xf numFmtId="0" fontId="8" fillId="0" borderId="0"/>
    <xf numFmtId="0" fontId="5" fillId="0" borderId="0"/>
    <xf numFmtId="43" fontId="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9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60" borderId="0" applyNumberFormat="0" applyBorder="0" applyAlignment="0" applyProtection="0"/>
    <xf numFmtId="0" fontId="1" fillId="61" borderId="0" applyNumberFormat="0" applyBorder="0" applyAlignment="0" applyProtection="0"/>
    <xf numFmtId="0" fontId="1" fillId="64" borderId="0" applyNumberFormat="0" applyBorder="0" applyAlignment="0" applyProtection="0"/>
    <xf numFmtId="0" fontId="1" fillId="65" borderId="0" applyNumberFormat="0" applyBorder="0" applyAlignment="0" applyProtection="0"/>
    <xf numFmtId="0" fontId="1" fillId="68" borderId="0" applyNumberFormat="0" applyBorder="0" applyAlignment="0" applyProtection="0"/>
    <xf numFmtId="0" fontId="1" fillId="69" borderId="0" applyNumberFormat="0" applyBorder="0" applyAlignment="0" applyProtection="0"/>
    <xf numFmtId="0" fontId="1" fillId="71" borderId="0" applyNumberFormat="0" applyBorder="0" applyAlignment="0" applyProtection="0"/>
    <xf numFmtId="0" fontId="1" fillId="72" borderId="0" applyNumberFormat="0" applyBorder="0" applyAlignment="0" applyProtection="0"/>
    <xf numFmtId="0" fontId="1" fillId="74" borderId="0" applyNumberFormat="0" applyBorder="0" applyAlignment="0" applyProtection="0"/>
    <xf numFmtId="0" fontId="1" fillId="75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56" borderId="23" applyNumberFormat="0" applyFont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1">
    <xf numFmtId="0" fontId="0" fillId="0" borderId="0" xfId="0"/>
    <xf numFmtId="192" fontId="5" fillId="0" borderId="0" xfId="1" applyNumberFormat="1" applyFont="1" applyFill="1" applyAlignment="1">
      <alignment vertical="center"/>
    </xf>
    <xf numFmtId="37" fontId="5" fillId="0" borderId="0" xfId="1" applyNumberFormat="1" applyFont="1" applyFill="1" applyAlignment="1">
      <alignment vertical="center"/>
    </xf>
    <xf numFmtId="189" fontId="5" fillId="0" borderId="0" xfId="1" applyFont="1" applyFill="1" applyAlignment="1">
      <alignment vertical="center"/>
    </xf>
    <xf numFmtId="194" fontId="5" fillId="0" borderId="0" xfId="1" applyNumberFormat="1" applyFont="1" applyFill="1" applyBorder="1" applyAlignment="1">
      <alignment vertical="center"/>
    </xf>
    <xf numFmtId="191" fontId="5" fillId="0" borderId="0" xfId="1" applyNumberFormat="1" applyFont="1" applyFill="1" applyAlignment="1">
      <alignment vertical="center"/>
    </xf>
    <xf numFmtId="37" fontId="5" fillId="0" borderId="0" xfId="1" applyNumberFormat="1" applyFont="1" applyFill="1" applyBorder="1" applyAlignment="1">
      <alignment vertical="center"/>
    </xf>
    <xf numFmtId="192" fontId="10" fillId="0" borderId="0" xfId="1" applyNumberFormat="1" applyFont="1" applyFill="1" applyAlignment="1">
      <alignment horizontal="right" vertical="center"/>
    </xf>
    <xf numFmtId="192" fontId="10" fillId="0" borderId="0" xfId="1" applyNumberFormat="1" applyFont="1" applyFill="1" applyAlignment="1">
      <alignment horizontal="center" vertical="center" wrapText="1"/>
    </xf>
    <xf numFmtId="192" fontId="5" fillId="0" borderId="0" xfId="1" applyNumberFormat="1" applyFont="1" applyFill="1" applyAlignment="1">
      <alignment vertical="center" wrapText="1"/>
    </xf>
    <xf numFmtId="192" fontId="5" fillId="0" borderId="0" xfId="1" applyNumberFormat="1" applyFont="1" applyFill="1" applyBorder="1" applyAlignment="1">
      <alignment vertical="center"/>
    </xf>
    <xf numFmtId="192" fontId="5" fillId="0" borderId="0" xfId="1" applyNumberFormat="1" applyFont="1" applyFill="1" applyAlignment="1">
      <alignment horizontal="center" vertical="center"/>
    </xf>
    <xf numFmtId="192" fontId="5" fillId="0" borderId="1" xfId="1" applyNumberFormat="1" applyFont="1" applyFill="1" applyBorder="1" applyAlignment="1">
      <alignment vertical="center"/>
    </xf>
    <xf numFmtId="192" fontId="5" fillId="0" borderId="2" xfId="1" applyNumberFormat="1" applyFont="1" applyFill="1" applyBorder="1" applyAlignment="1">
      <alignment vertical="center"/>
    </xf>
    <xf numFmtId="187" fontId="10" fillId="0" borderId="0" xfId="1" applyNumberFormat="1" applyFont="1" applyFill="1" applyAlignment="1">
      <alignment vertical="center"/>
    </xf>
    <xf numFmtId="189" fontId="10" fillId="0" borderId="0" xfId="1" applyFont="1" applyFill="1" applyBorder="1" applyAlignment="1">
      <alignment vertical="center"/>
    </xf>
    <xf numFmtId="189" fontId="10" fillId="0" borderId="0" xfId="1" applyFont="1" applyFill="1" applyAlignment="1">
      <alignment vertical="center"/>
    </xf>
    <xf numFmtId="189" fontId="5" fillId="0" borderId="0" xfId="1" applyFont="1" applyFill="1" applyAlignment="1">
      <alignment horizontal="left" vertical="center"/>
    </xf>
    <xf numFmtId="192" fontId="5" fillId="0" borderId="0" xfId="1" applyNumberFormat="1" applyFont="1" applyFill="1" applyAlignment="1">
      <alignment horizontal="right" vertical="center"/>
    </xf>
    <xf numFmtId="189" fontId="5" fillId="0" borderId="0" xfId="1" applyFont="1" applyFill="1" applyAlignment="1">
      <alignment horizontal="left" vertical="center" indent="2"/>
    </xf>
    <xf numFmtId="192" fontId="5" fillId="0" borderId="3" xfId="1" applyNumberFormat="1" applyFont="1" applyFill="1" applyBorder="1" applyAlignment="1">
      <alignment vertical="center"/>
    </xf>
    <xf numFmtId="189" fontId="5" fillId="0" borderId="0" xfId="1" applyFont="1" applyFill="1" applyAlignment="1">
      <alignment horizontal="left" vertical="center" indent="1"/>
    </xf>
    <xf numFmtId="193" fontId="5" fillId="0" borderId="0" xfId="1" applyNumberFormat="1" applyFont="1" applyFill="1" applyAlignment="1">
      <alignment horizontal="right" vertical="center"/>
    </xf>
    <xf numFmtId="187" fontId="5" fillId="0" borderId="4" xfId="1" applyNumberFormat="1" applyFont="1" applyFill="1" applyBorder="1" applyAlignment="1">
      <alignment vertical="center"/>
    </xf>
    <xf numFmtId="187" fontId="5" fillId="0" borderId="1" xfId="1" applyNumberFormat="1" applyFont="1" applyFill="1" applyBorder="1" applyAlignment="1">
      <alignment vertical="center"/>
    </xf>
    <xf numFmtId="189" fontId="5" fillId="0" borderId="0" xfId="1" applyFont="1" applyFill="1" applyAlignment="1">
      <alignment horizontal="left" vertical="center" indent="3"/>
    </xf>
    <xf numFmtId="189" fontId="5" fillId="0" borderId="0" xfId="1" applyFont="1" applyFill="1" applyAlignment="1">
      <alignment horizontal="left" vertical="center" indent="4"/>
    </xf>
    <xf numFmtId="187" fontId="5" fillId="0" borderId="0" xfId="1" applyNumberFormat="1" applyFont="1" applyFill="1" applyAlignment="1">
      <alignment vertical="center"/>
    </xf>
    <xf numFmtId="3" fontId="5" fillId="0" borderId="0" xfId="1" applyNumberFormat="1" applyFont="1" applyFill="1" applyAlignment="1">
      <alignment vertical="center"/>
    </xf>
    <xf numFmtId="37" fontId="10" fillId="0" borderId="0" xfId="1" applyNumberFormat="1" applyFont="1" applyFill="1" applyBorder="1" applyAlignment="1">
      <alignment horizontal="center" vertical="center"/>
    </xf>
    <xf numFmtId="37" fontId="10" fillId="0" borderId="3" xfId="1" applyNumberFormat="1" applyFont="1" applyFill="1" applyBorder="1" applyAlignment="1">
      <alignment horizontal="center" vertical="center"/>
    </xf>
    <xf numFmtId="192" fontId="5" fillId="0" borderId="0" xfId="1" applyNumberFormat="1" applyFont="1" applyFill="1" applyBorder="1" applyAlignment="1">
      <alignment horizontal="right" vertical="center"/>
    </xf>
    <xf numFmtId="195" fontId="5" fillId="0" borderId="0" xfId="1" applyNumberFormat="1" applyFont="1" applyFill="1" applyBorder="1" applyAlignment="1">
      <alignment horizontal="center" vertical="center"/>
    </xf>
    <xf numFmtId="192" fontId="5" fillId="0" borderId="0" xfId="1" applyNumberFormat="1" applyFont="1" applyFill="1" applyBorder="1" applyAlignment="1">
      <alignment horizontal="center" vertical="center"/>
    </xf>
    <xf numFmtId="189" fontId="5" fillId="0" borderId="0" xfId="1" applyFont="1" applyFill="1" applyBorder="1" applyAlignment="1">
      <alignment vertical="center"/>
    </xf>
    <xf numFmtId="37" fontId="5" fillId="0" borderId="0" xfId="1" applyNumberFormat="1" applyFont="1" applyFill="1" applyBorder="1" applyAlignment="1">
      <alignment horizontal="right" vertical="center"/>
    </xf>
    <xf numFmtId="192" fontId="10" fillId="0" borderId="0" xfId="1" applyNumberFormat="1" applyFont="1" applyFill="1" applyAlignment="1">
      <alignment horizontal="center" vertical="center"/>
    </xf>
    <xf numFmtId="192" fontId="5" fillId="0" borderId="2" xfId="1" applyNumberFormat="1" applyFont="1" applyFill="1" applyBorder="1" applyAlignment="1">
      <alignment horizontal="center" vertical="center"/>
    </xf>
    <xf numFmtId="192" fontId="10" fillId="0" borderId="0" xfId="1" applyNumberFormat="1" applyFont="1" applyFill="1" applyBorder="1" applyAlignment="1">
      <alignment horizontal="right" vertical="center"/>
    </xf>
    <xf numFmtId="194" fontId="5" fillId="0" borderId="0" xfId="1" applyNumberFormat="1" applyFont="1" applyFill="1" applyAlignment="1">
      <alignment vertical="center"/>
    </xf>
    <xf numFmtId="192" fontId="5" fillId="0" borderId="0" xfId="1" applyNumberFormat="1" applyFont="1" applyFill="1" applyAlignment="1">
      <alignment horizontal="right" vertical="center" indent="2"/>
    </xf>
    <xf numFmtId="192" fontId="5" fillId="0" borderId="1" xfId="1" applyNumberFormat="1" applyFont="1" applyFill="1" applyBorder="1" applyAlignment="1">
      <alignment horizontal="right" vertical="center"/>
    </xf>
    <xf numFmtId="192" fontId="5" fillId="0" borderId="0" xfId="1" applyNumberFormat="1" applyFont="1" applyFill="1" applyBorder="1" applyAlignment="1">
      <alignment horizontal="right" vertical="center" indent="2"/>
    </xf>
    <xf numFmtId="192" fontId="5" fillId="0" borderId="2" xfId="1" applyNumberFormat="1" applyFont="1" applyFill="1" applyBorder="1" applyAlignment="1">
      <alignment horizontal="right" vertical="center"/>
    </xf>
    <xf numFmtId="39" fontId="5" fillId="0" borderId="0" xfId="1" applyNumberFormat="1" applyFont="1" applyFill="1" applyAlignment="1">
      <alignment vertical="center"/>
    </xf>
    <xf numFmtId="39" fontId="5" fillId="0" borderId="0" xfId="1" applyNumberFormat="1" applyFont="1" applyFill="1" applyBorder="1" applyAlignment="1">
      <alignment vertical="center"/>
    </xf>
    <xf numFmtId="37" fontId="5" fillId="0" borderId="0" xfId="1" applyNumberFormat="1" applyFont="1" applyFill="1" applyAlignment="1">
      <alignment horizontal="right" vertical="center"/>
    </xf>
    <xf numFmtId="192" fontId="5" fillId="0" borderId="0" xfId="1" applyNumberFormat="1" applyFont="1" applyFill="1" applyAlignment="1">
      <alignment horizontal="left" vertical="center" wrapText="1" indent="2"/>
    </xf>
    <xf numFmtId="192" fontId="5" fillId="0" borderId="5" xfId="1" applyNumberFormat="1" applyFont="1" applyFill="1" applyBorder="1" applyAlignment="1">
      <alignment vertical="center"/>
    </xf>
    <xf numFmtId="192" fontId="5" fillId="0" borderId="4" xfId="1" applyNumberFormat="1" applyFont="1" applyFill="1" applyBorder="1" applyAlignment="1">
      <alignment vertical="center"/>
    </xf>
    <xf numFmtId="189" fontId="5" fillId="0" borderId="0" xfId="1" applyFont="1" applyFill="1" applyBorder="1" applyAlignment="1">
      <alignment horizontal="left" vertical="center" indent="4"/>
    </xf>
    <xf numFmtId="4" fontId="5" fillId="0" borderId="0" xfId="1" applyNumberFormat="1" applyFont="1" applyFill="1" applyAlignment="1">
      <alignment vertical="center"/>
    </xf>
    <xf numFmtId="37" fontId="12" fillId="0" borderId="0" xfId="1" applyNumberFormat="1" applyFont="1" applyFill="1" applyAlignment="1">
      <alignment horizontal="center" vertical="center"/>
    </xf>
    <xf numFmtId="37" fontId="12" fillId="0" borderId="0" xfId="1" applyNumberFormat="1" applyFont="1" applyFill="1" applyAlignment="1">
      <alignment vertical="center"/>
    </xf>
    <xf numFmtId="37" fontId="12" fillId="0" borderId="0" xfId="1" applyNumberFormat="1" applyFont="1" applyFill="1" applyBorder="1" applyAlignment="1">
      <alignment horizontal="center" vertical="center"/>
    </xf>
    <xf numFmtId="192" fontId="13" fillId="0" borderId="0" xfId="1" applyNumberFormat="1" applyFont="1" applyFill="1" applyBorder="1" applyAlignment="1">
      <alignment vertical="center"/>
    </xf>
    <xf numFmtId="189" fontId="13" fillId="0" borderId="0" xfId="1" applyFont="1" applyFill="1" applyAlignment="1">
      <alignment vertical="center"/>
    </xf>
    <xf numFmtId="189" fontId="13" fillId="0" borderId="0" xfId="1" applyFont="1" applyFill="1" applyBorder="1" applyAlignment="1">
      <alignment vertical="center"/>
    </xf>
    <xf numFmtId="192" fontId="13" fillId="0" borderId="0" xfId="1" applyNumberFormat="1" applyFont="1" applyFill="1" applyAlignment="1">
      <alignment vertical="center"/>
    </xf>
    <xf numFmtId="189" fontId="13" fillId="0" borderId="0" xfId="1" applyFont="1" applyFill="1" applyBorder="1" applyAlignment="1">
      <alignment horizontal="center" vertical="center"/>
    </xf>
    <xf numFmtId="192" fontId="13" fillId="0" borderId="0" xfId="1" applyNumberFormat="1" applyFont="1" applyFill="1" applyBorder="1" applyAlignment="1">
      <alignment horizontal="right" vertical="center"/>
    </xf>
    <xf numFmtId="192" fontId="13" fillId="0" borderId="0" xfId="1" applyNumberFormat="1" applyFont="1" applyFill="1" applyAlignment="1">
      <alignment horizontal="right" vertical="center"/>
    </xf>
    <xf numFmtId="192" fontId="13" fillId="0" borderId="0" xfId="1" applyNumberFormat="1" applyFont="1" applyFill="1" applyBorder="1" applyAlignment="1">
      <alignment horizontal="center" vertical="center"/>
    </xf>
    <xf numFmtId="192" fontId="13" fillId="0" borderId="2" xfId="1" applyNumberFormat="1" applyFont="1" applyFill="1" applyBorder="1" applyAlignment="1">
      <alignment vertical="center"/>
    </xf>
    <xf numFmtId="49" fontId="5" fillId="0" borderId="0" xfId="1" applyNumberFormat="1" applyFont="1" applyFill="1" applyAlignment="1">
      <alignment horizontal="center" vertical="center"/>
    </xf>
    <xf numFmtId="192" fontId="5" fillId="0" borderId="0" xfId="1" applyNumberFormat="1" applyFont="1" applyFill="1" applyAlignment="1">
      <alignment horizontal="left" vertical="center" indent="2"/>
    </xf>
    <xf numFmtId="192" fontId="5" fillId="0" borderId="1" xfId="1" applyNumberFormat="1" applyFont="1" applyFill="1" applyBorder="1" applyAlignment="1">
      <alignment horizontal="center" vertical="center"/>
    </xf>
    <xf numFmtId="198" fontId="10" fillId="0" borderId="0" xfId="1" applyNumberFormat="1" applyFont="1" applyFill="1" applyAlignment="1">
      <alignment horizontal="right" vertical="center"/>
    </xf>
    <xf numFmtId="198" fontId="10" fillId="0" borderId="0" xfId="1" applyNumberFormat="1" applyFont="1" applyFill="1" applyAlignment="1">
      <alignment horizontal="center" vertical="top"/>
    </xf>
    <xf numFmtId="198" fontId="10" fillId="0" borderId="0" xfId="1" applyNumberFormat="1" applyFont="1" applyFill="1" applyAlignment="1">
      <alignment vertical="center"/>
    </xf>
    <xf numFmtId="198" fontId="5" fillId="0" borderId="0" xfId="1" applyNumberFormat="1" applyFont="1" applyFill="1" applyAlignment="1">
      <alignment horizontal="left" vertical="center"/>
    </xf>
    <xf numFmtId="198" fontId="5" fillId="0" borderId="0" xfId="1" applyNumberFormat="1" applyFont="1" applyFill="1" applyAlignment="1">
      <alignment horizontal="left" vertical="center" indent="2"/>
    </xf>
    <xf numFmtId="198" fontId="5" fillId="0" borderId="0" xfId="1" applyNumberFormat="1" applyFont="1" applyFill="1" applyBorder="1" applyAlignment="1">
      <alignment horizontal="left" vertical="center" indent="2"/>
    </xf>
    <xf numFmtId="198" fontId="5" fillId="0" borderId="0" xfId="1" applyNumberFormat="1" applyFont="1" applyFill="1" applyAlignment="1">
      <alignment vertical="center"/>
    </xf>
    <xf numFmtId="198" fontId="5" fillId="0" borderId="0" xfId="1" applyNumberFormat="1" applyFont="1" applyFill="1" applyAlignment="1">
      <alignment horizontal="left" vertical="center" indent="4"/>
    </xf>
    <xf numFmtId="198" fontId="5" fillId="0" borderId="0" xfId="1" applyNumberFormat="1" applyFont="1" applyFill="1" applyAlignment="1">
      <alignment horizontal="center" vertical="center"/>
    </xf>
    <xf numFmtId="198" fontId="10" fillId="0" borderId="0" xfId="1" applyNumberFormat="1" applyFont="1" applyFill="1" applyAlignment="1">
      <alignment horizontal="center" vertical="center"/>
    </xf>
    <xf numFmtId="189" fontId="5" fillId="0" borderId="0" xfId="1" quotePrefix="1" applyFont="1" applyFill="1" applyAlignment="1">
      <alignment horizontal="left" vertical="center" indent="2"/>
    </xf>
    <xf numFmtId="189" fontId="5" fillId="0" borderId="0" xfId="1" quotePrefix="1" applyFont="1" applyFill="1" applyAlignment="1">
      <alignment horizontal="left" vertical="center"/>
    </xf>
    <xf numFmtId="192" fontId="16" fillId="0" borderId="0" xfId="356" applyNumberFormat="1" applyFont="1" applyFill="1" applyAlignment="1">
      <alignment vertical="center"/>
    </xf>
    <xf numFmtId="192" fontId="5" fillId="0" borderId="0" xfId="21" applyNumberFormat="1" applyFont="1" applyFill="1" applyAlignment="1">
      <alignment vertical="center"/>
    </xf>
    <xf numFmtId="187" fontId="5" fillId="0" borderId="0" xfId="1" applyNumberFormat="1" applyFont="1" applyFill="1" applyBorder="1" applyAlignment="1">
      <alignment vertical="center"/>
    </xf>
    <xf numFmtId="192" fontId="5" fillId="0" borderId="4" xfId="1" applyNumberFormat="1" applyFont="1" applyFill="1" applyBorder="1" applyAlignment="1">
      <alignment horizontal="right" vertical="center"/>
    </xf>
    <xf numFmtId="191" fontId="5" fillId="0" borderId="2" xfId="1" applyNumberFormat="1" applyFont="1" applyFill="1" applyBorder="1" applyAlignment="1">
      <alignment vertical="center"/>
    </xf>
    <xf numFmtId="192" fontId="5" fillId="0" borderId="0" xfId="347" applyNumberFormat="1" applyFont="1" applyFill="1" applyAlignment="1">
      <alignment vertical="center"/>
    </xf>
    <xf numFmtId="192" fontId="5" fillId="0" borderId="0" xfId="347" applyNumberFormat="1" applyFont="1" applyFill="1" applyAlignment="1">
      <alignment horizontal="right" vertical="center"/>
    </xf>
    <xf numFmtId="192" fontId="5" fillId="0" borderId="0" xfId="347" applyNumberFormat="1" applyFont="1" applyFill="1" applyAlignment="1">
      <alignment horizontal="center" vertical="center"/>
    </xf>
    <xf numFmtId="195" fontId="17" fillId="0" borderId="0" xfId="347" applyNumberFormat="1" applyFont="1" applyFill="1" applyAlignment="1">
      <alignment horizontal="center" vertical="center"/>
    </xf>
    <xf numFmtId="198" fontId="5" fillId="0" borderId="0" xfId="1" applyNumberFormat="1" applyFont="1" applyFill="1" applyBorder="1" applyAlignment="1">
      <alignment vertical="center"/>
    </xf>
    <xf numFmtId="192" fontId="5" fillId="0" borderId="0" xfId="1" quotePrefix="1" applyNumberFormat="1" applyFont="1" applyFill="1" applyAlignment="1">
      <alignment horizontal="center" vertical="center"/>
    </xf>
    <xf numFmtId="0" fontId="5" fillId="0" borderId="0" xfId="1" quotePrefix="1" applyNumberFormat="1" applyFont="1" applyFill="1" applyAlignment="1">
      <alignment horizontal="center" vertical="center"/>
    </xf>
    <xf numFmtId="192" fontId="5" fillId="0" borderId="0" xfId="1" quotePrefix="1" applyNumberFormat="1" applyFont="1" applyFill="1" applyAlignment="1">
      <alignment vertical="center"/>
    </xf>
    <xf numFmtId="189" fontId="5" fillId="0" borderId="0" xfId="1" quotePrefix="1" applyFont="1" applyFill="1" applyAlignment="1">
      <alignment horizontal="center" vertical="center"/>
    </xf>
    <xf numFmtId="0" fontId="5" fillId="0" borderId="0" xfId="1" applyNumberFormat="1" applyFont="1" applyFill="1" applyAlignment="1">
      <alignment horizontal="center" vertical="center"/>
    </xf>
    <xf numFmtId="191" fontId="5" fillId="0" borderId="0" xfId="1" applyNumberFormat="1" applyFont="1" applyFill="1" applyBorder="1" applyAlignment="1">
      <alignment vertical="center"/>
    </xf>
    <xf numFmtId="195" fontId="17" fillId="0" borderId="2" xfId="347" applyNumberFormat="1" applyFont="1" applyFill="1" applyBorder="1" applyAlignment="1">
      <alignment horizontal="center" vertical="center"/>
    </xf>
    <xf numFmtId="195" fontId="16" fillId="0" borderId="0" xfId="347" applyNumberFormat="1" applyFont="1" applyFill="1" applyAlignment="1">
      <alignment horizontal="center" vertical="center"/>
    </xf>
    <xf numFmtId="187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right" vertical="top"/>
    </xf>
    <xf numFmtId="0" fontId="10" fillId="0" borderId="0" xfId="0" applyFont="1" applyFill="1" applyAlignment="1" applyProtection="1">
      <alignment vertical="top"/>
      <protection locked="0"/>
    </xf>
    <xf numFmtId="0" fontId="5" fillId="0" borderId="0" xfId="0" applyFont="1" applyFill="1" applyAlignment="1">
      <alignment vertical="top"/>
    </xf>
    <xf numFmtId="0" fontId="10" fillId="0" borderId="0" xfId="0" applyFont="1" applyFill="1" applyAlignment="1">
      <alignment vertical="center"/>
    </xf>
    <xf numFmtId="3" fontId="5" fillId="0" borderId="0" xfId="0" applyNumberFormat="1" applyFont="1" applyFill="1" applyAlignment="1">
      <alignment vertical="center"/>
    </xf>
    <xf numFmtId="195" fontId="5" fillId="0" borderId="0" xfId="0" applyNumberFormat="1" applyFont="1" applyFill="1" applyAlignment="1">
      <alignment horizontal="center" vertical="center"/>
    </xf>
    <xf numFmtId="0" fontId="5" fillId="0" borderId="0" xfId="10" applyNumberFormat="1" applyFont="1" applyFill="1" applyAlignment="1">
      <alignment horizontal="center" vertical="center"/>
    </xf>
    <xf numFmtId="37" fontId="5" fillId="0" borderId="4" xfId="0" applyNumberFormat="1" applyFont="1" applyFill="1" applyBorder="1" applyAlignment="1">
      <alignment vertical="center"/>
    </xf>
    <xf numFmtId="37" fontId="5" fillId="0" borderId="0" xfId="0" applyNumberFormat="1" applyFont="1" applyFill="1" applyAlignment="1">
      <alignment vertical="center"/>
    </xf>
    <xf numFmtId="187" fontId="5" fillId="0" borderId="3" xfId="0" applyNumberFormat="1" applyFont="1" applyFill="1" applyBorder="1" applyAlignment="1">
      <alignment vertical="center"/>
    </xf>
    <xf numFmtId="0" fontId="5" fillId="0" borderId="0" xfId="0" quotePrefix="1" applyFont="1" applyFill="1" applyAlignment="1">
      <alignment horizontal="left" vertical="center" indent="4"/>
    </xf>
    <xf numFmtId="0" fontId="5" fillId="0" borderId="0" xfId="0" applyFont="1" applyFill="1" applyAlignment="1">
      <alignment horizontal="left" vertical="center" indent="4"/>
    </xf>
    <xf numFmtId="189" fontId="10" fillId="0" borderId="0" xfId="0" applyNumberFormat="1" applyFont="1" applyFill="1" applyAlignment="1">
      <alignment vertical="center"/>
    </xf>
    <xf numFmtId="49" fontId="5" fillId="0" borderId="0" xfId="10" applyNumberFormat="1" applyFont="1" applyFill="1" applyAlignment="1">
      <alignment horizontal="center" vertical="center"/>
    </xf>
    <xf numFmtId="197" fontId="5" fillId="0" borderId="1" xfId="0" applyNumberFormat="1" applyFont="1" applyFill="1" applyBorder="1" applyAlignment="1">
      <alignment horizontal="right" vertical="center"/>
    </xf>
    <xf numFmtId="192" fontId="102" fillId="0" borderId="0" xfId="0" applyNumberFormat="1" applyFont="1" applyFill="1" applyAlignment="1">
      <alignment horizontal="center" vertical="center"/>
    </xf>
    <xf numFmtId="197" fontId="5" fillId="0" borderId="0" xfId="0" applyNumberFormat="1" applyFont="1" applyFill="1" applyAlignment="1">
      <alignment horizontal="right" vertical="center"/>
    </xf>
    <xf numFmtId="197" fontId="5" fillId="0" borderId="3" xfId="0" applyNumberFormat="1" applyFont="1" applyFill="1" applyBorder="1" applyAlignment="1">
      <alignment horizontal="right" vertical="center"/>
    </xf>
    <xf numFmtId="195" fontId="5" fillId="0" borderId="3" xfId="0" applyNumberFormat="1" applyFont="1" applyFill="1" applyBorder="1" applyAlignment="1">
      <alignment horizontal="center" vertical="center"/>
    </xf>
    <xf numFmtId="0" fontId="10" fillId="0" borderId="0" xfId="8" applyFont="1" applyFill="1" applyAlignment="1">
      <alignment horizontal="center" vertical="center"/>
    </xf>
    <xf numFmtId="0" fontId="10" fillId="0" borderId="0" xfId="0" quotePrefix="1" applyFont="1" applyFill="1" applyAlignment="1">
      <alignment horizontal="center" vertical="center"/>
    </xf>
    <xf numFmtId="37" fontId="10" fillId="0" borderId="0" xfId="0" applyNumberFormat="1" applyFont="1" applyFill="1" applyAlignment="1">
      <alignment vertical="center"/>
    </xf>
    <xf numFmtId="37" fontId="10" fillId="0" borderId="0" xfId="0" applyNumberFormat="1" applyFont="1" applyFill="1" applyAlignment="1">
      <alignment horizontal="center" vertical="center"/>
    </xf>
    <xf numFmtId="37" fontId="10" fillId="0" borderId="0" xfId="9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37" fontId="10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37" fontId="10" fillId="0" borderId="0" xfId="10" applyFont="1" applyFill="1" applyAlignment="1">
      <alignment vertical="center"/>
    </xf>
    <xf numFmtId="37" fontId="5" fillId="0" borderId="0" xfId="10" applyFont="1" applyFill="1" applyAlignment="1">
      <alignment vertical="center"/>
    </xf>
    <xf numFmtId="196" fontId="5" fillId="0" borderId="0" xfId="10" applyNumberFormat="1" applyFont="1" applyFill="1" applyAlignment="1">
      <alignment horizontal="left" vertical="center" indent="2"/>
    </xf>
    <xf numFmtId="49" fontId="5" fillId="0" borderId="0" xfId="0" applyNumberFormat="1" applyFont="1" applyFill="1" applyAlignment="1">
      <alignment horizontal="center" vertical="center"/>
    </xf>
    <xf numFmtId="192" fontId="10" fillId="0" borderId="0" xfId="0" applyNumberFormat="1" applyFont="1" applyFill="1" applyAlignment="1">
      <alignment vertical="center"/>
    </xf>
    <xf numFmtId="192" fontId="5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/>
    </xf>
    <xf numFmtId="37" fontId="12" fillId="0" borderId="0" xfId="0" applyNumberFormat="1" applyFont="1" applyFill="1" applyAlignment="1">
      <alignment horizontal="center" vertical="center"/>
    </xf>
    <xf numFmtId="37" fontId="12" fillId="0" borderId="0" xfId="9" applyNumberFormat="1" applyFont="1" applyFill="1" applyAlignment="1">
      <alignment vertical="center"/>
    </xf>
    <xf numFmtId="0" fontId="12" fillId="0" borderId="0" xfId="8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37" fontId="12" fillId="0" borderId="0" xfId="0" applyNumberFormat="1" applyFont="1" applyFill="1" applyAlignment="1">
      <alignment vertical="center"/>
    </xf>
    <xf numFmtId="37" fontId="12" fillId="0" borderId="0" xfId="9" quotePrefix="1" applyNumberFormat="1" applyFont="1" applyFill="1" applyAlignment="1">
      <alignment horizontal="center" vertical="center"/>
    </xf>
    <xf numFmtId="0" fontId="12" fillId="0" borderId="0" xfId="426" applyFont="1" applyFill="1" applyAlignment="1">
      <alignment horizontal="center"/>
    </xf>
    <xf numFmtId="37" fontId="12" fillId="0" borderId="0" xfId="9" quotePrefix="1" applyNumberFormat="1" applyFont="1" applyFill="1" applyAlignment="1">
      <alignment vertical="center"/>
    </xf>
    <xf numFmtId="196" fontId="13" fillId="0" borderId="0" xfId="10" applyNumberFormat="1" applyFont="1" applyFill="1" applyAlignment="1">
      <alignment horizontal="left" vertical="center" indent="2"/>
    </xf>
    <xf numFmtId="0" fontId="12" fillId="0" borderId="3" xfId="0" applyFont="1" applyFill="1" applyBorder="1" applyAlignment="1">
      <alignment horizontal="center" vertical="center"/>
    </xf>
    <xf numFmtId="37" fontId="12" fillId="0" borderId="3" xfId="0" applyNumberFormat="1" applyFont="1" applyFill="1" applyBorder="1" applyAlignment="1">
      <alignment horizontal="center" vertical="center"/>
    </xf>
    <xf numFmtId="37" fontId="12" fillId="0" borderId="3" xfId="0" applyNumberFormat="1" applyFont="1" applyFill="1" applyBorder="1" applyAlignment="1">
      <alignment vertical="center"/>
    </xf>
    <xf numFmtId="37" fontId="12" fillId="0" borderId="0" xfId="10" applyFont="1" applyFill="1" applyAlignment="1">
      <alignment vertical="center"/>
    </xf>
    <xf numFmtId="0" fontId="13" fillId="0" borderId="0" xfId="0" applyFont="1" applyFill="1" applyAlignment="1">
      <alignment vertical="center"/>
    </xf>
    <xf numFmtId="37" fontId="13" fillId="0" borderId="0" xfId="10" applyFont="1" applyFill="1" applyAlignment="1">
      <alignment vertical="center"/>
    </xf>
    <xf numFmtId="0" fontId="13" fillId="0" borderId="0" xfId="10" applyNumberFormat="1" applyFont="1" applyFill="1" applyAlignment="1">
      <alignment horizontal="center" vertical="center"/>
    </xf>
    <xf numFmtId="195" fontId="13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 applyProtection="1">
      <alignment horizontal="right" vertical="center"/>
      <protection locked="0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left" vertical="center" indent="2"/>
    </xf>
    <xf numFmtId="0" fontId="10" fillId="0" borderId="0" xfId="0" applyFont="1" applyFill="1" applyAlignment="1">
      <alignment horizontal="left" vertical="center"/>
    </xf>
    <xf numFmtId="0" fontId="5" fillId="0" borderId="0" xfId="6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10" fillId="0" borderId="0" xfId="0" quotePrefix="1" applyFont="1" applyFill="1" applyAlignment="1">
      <alignment horizontal="left" vertical="center"/>
    </xf>
    <xf numFmtId="39" fontId="5" fillId="0" borderId="0" xfId="0" applyNumberFormat="1" applyFont="1" applyFill="1" applyAlignment="1">
      <alignment horizontal="center" vertical="center"/>
    </xf>
    <xf numFmtId="192" fontId="10" fillId="0" borderId="0" xfId="0" applyNumberFormat="1" applyFont="1" applyFill="1" applyAlignment="1">
      <alignment horizontal="right" vertical="center"/>
    </xf>
    <xf numFmtId="191" fontId="5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192" fontId="10" fillId="0" borderId="0" xfId="0" applyNumberFormat="1" applyFont="1" applyFill="1" applyAlignment="1">
      <alignment horizontal="center" vertical="center"/>
    </xf>
    <xf numFmtId="192" fontId="10" fillId="0" borderId="0" xfId="0" applyNumberFormat="1" applyFont="1" applyFill="1" applyAlignment="1">
      <alignment horizontal="centerContinuous" vertical="center"/>
    </xf>
    <xf numFmtId="0" fontId="5" fillId="0" borderId="0" xfId="0" applyFont="1" applyFill="1" applyAlignment="1">
      <alignment vertical="center" wrapText="1"/>
    </xf>
    <xf numFmtId="192" fontId="10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indent="6"/>
    </xf>
    <xf numFmtId="0" fontId="5" fillId="0" borderId="0" xfId="0" applyFont="1" applyFill="1" applyAlignment="1">
      <alignment horizontal="left" vertical="center" indent="3"/>
    </xf>
    <xf numFmtId="49" fontId="10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192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 indent="2"/>
    </xf>
    <xf numFmtId="0" fontId="5" fillId="0" borderId="0" xfId="0" applyFont="1" applyFill="1" applyAlignment="1">
      <alignment horizontal="left" vertical="center" wrapText="1" indent="4"/>
    </xf>
    <xf numFmtId="0" fontId="12" fillId="0" borderId="0" xfId="0" applyFont="1" applyFill="1" applyAlignment="1">
      <alignment horizontal="right" vertical="top"/>
    </xf>
    <xf numFmtId="0" fontId="12" fillId="0" borderId="0" xfId="0" applyFont="1" applyFill="1" applyAlignment="1">
      <alignment horizontal="center" vertical="top"/>
    </xf>
    <xf numFmtId="49" fontId="10" fillId="0" borderId="0" xfId="0" applyNumberFormat="1" applyFont="1" applyFill="1" applyAlignment="1">
      <alignment vertical="center"/>
    </xf>
    <xf numFmtId="0" fontId="13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 indent="5"/>
    </xf>
    <xf numFmtId="0" fontId="10" fillId="0" borderId="0" xfId="0" applyFont="1" applyFill="1" applyAlignment="1">
      <alignment vertical="center" wrapText="1"/>
    </xf>
    <xf numFmtId="192" fontId="10" fillId="0" borderId="0" xfId="0" applyNumberFormat="1" applyFont="1" applyFill="1" applyAlignment="1">
      <alignment vertical="center" wrapText="1"/>
    </xf>
    <xf numFmtId="49" fontId="12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top"/>
    </xf>
    <xf numFmtId="37" fontId="5" fillId="0" borderId="0" xfId="0" applyNumberFormat="1" applyFont="1" applyFill="1" applyAlignment="1">
      <alignment horizontal="left" vertical="center" indent="2"/>
    </xf>
    <xf numFmtId="37" fontId="5" fillId="0" borderId="0" xfId="0" applyNumberFormat="1" applyFont="1" applyFill="1" applyAlignment="1">
      <alignment horizontal="left" vertical="center" indent="6"/>
    </xf>
    <xf numFmtId="3" fontId="5" fillId="0" borderId="0" xfId="0" applyNumberFormat="1" applyFont="1" applyFill="1" applyAlignment="1">
      <alignment horizontal="center" vertical="center"/>
    </xf>
    <xf numFmtId="37" fontId="5" fillId="0" borderId="0" xfId="10" applyFont="1" applyFill="1" applyAlignment="1">
      <alignment horizontal="left" vertical="center" indent="2"/>
    </xf>
    <xf numFmtId="49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 applyProtection="1">
      <alignment horizontal="center" vertical="top"/>
      <protection locked="0"/>
    </xf>
    <xf numFmtId="0" fontId="10" fillId="0" borderId="0" xfId="0" applyFont="1" applyFill="1" applyAlignment="1">
      <alignment horizontal="center" vertical="top"/>
    </xf>
    <xf numFmtId="0" fontId="10" fillId="0" borderId="0" xfId="0" applyFont="1" applyFill="1" applyAlignment="1" applyProtection="1">
      <alignment horizontal="center" vertical="center" wrapText="1"/>
      <protection locked="0"/>
    </xf>
    <xf numFmtId="0" fontId="12" fillId="0" borderId="0" xfId="0" applyFont="1" applyFill="1" applyAlignment="1">
      <alignment horizontal="center" vertical="center"/>
    </xf>
    <xf numFmtId="37" fontId="12" fillId="0" borderId="0" xfId="9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0" fontId="10" fillId="0" borderId="3" xfId="0" applyFont="1" applyFill="1" applyBorder="1" applyAlignment="1">
      <alignment horizontal="right" vertical="top"/>
    </xf>
    <xf numFmtId="0" fontId="10" fillId="0" borderId="0" xfId="0" applyFont="1" applyFill="1" applyAlignment="1" applyProtection="1">
      <alignment horizontal="center" vertical="top"/>
      <protection locked="0"/>
    </xf>
    <xf numFmtId="0" fontId="10" fillId="0" borderId="0" xfId="0" applyFont="1" applyFill="1" applyAlignment="1">
      <alignment horizontal="center" vertical="top"/>
    </xf>
    <xf numFmtId="0" fontId="10" fillId="0" borderId="3" xfId="0" applyFont="1" applyFill="1" applyBorder="1" applyAlignment="1">
      <alignment horizontal="right" vertical="center"/>
    </xf>
    <xf numFmtId="0" fontId="10" fillId="0" borderId="0" xfId="0" applyFont="1" applyFill="1" applyAlignment="1" applyProtection="1">
      <alignment horizontal="center" vertical="center" wrapText="1"/>
      <protection locked="0"/>
    </xf>
    <xf numFmtId="0" fontId="12" fillId="0" borderId="0" xfId="0" applyFont="1" applyFill="1" applyAlignment="1">
      <alignment horizontal="center" vertical="center"/>
    </xf>
    <xf numFmtId="37" fontId="12" fillId="0" borderId="0" xfId="9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vertical="center" wrapText="1"/>
    </xf>
    <xf numFmtId="0" fontId="103" fillId="0" borderId="0" xfId="0" applyFont="1" applyFill="1" applyAlignment="1" applyProtection="1">
      <alignment horizontal="center" vertical="center" wrapText="1"/>
      <protection locked="0"/>
    </xf>
  </cellXfs>
  <cellStyles count="541">
    <cellStyle name="_110" xfId="212" xr:uid="{00000000-0005-0000-0000-000000000000}"/>
    <cellStyle name="_112" xfId="213" xr:uid="{00000000-0005-0000-0000-000001000000}"/>
    <cellStyle name="_114" xfId="280" xr:uid="{00000000-0005-0000-0000-000002000000}"/>
    <cellStyle name="_124" xfId="281" xr:uid="{00000000-0005-0000-0000-000003000000}"/>
    <cellStyle name="_129" xfId="282" xr:uid="{00000000-0005-0000-0000-000004000000}"/>
    <cellStyle name="_21" xfId="214" xr:uid="{00000000-0005-0000-0000-000005000000}"/>
    <cellStyle name="_23" xfId="215" xr:uid="{00000000-0005-0000-0000-000006000000}"/>
    <cellStyle name="_24" xfId="216" xr:uid="{00000000-0005-0000-0000-000007000000}"/>
    <cellStyle name="_26" xfId="217" xr:uid="{00000000-0005-0000-0000-000008000000}"/>
    <cellStyle name="_54" xfId="197" xr:uid="{00000000-0005-0000-0000-000009000000}"/>
    <cellStyle name="_54 2" xfId="283" xr:uid="{00000000-0005-0000-0000-00000A000000}"/>
    <cellStyle name="_54 3" xfId="284" xr:uid="{00000000-0005-0000-0000-00000B000000}"/>
    <cellStyle name="_54 4" xfId="285" xr:uid="{00000000-0005-0000-0000-00000C000000}"/>
    <cellStyle name="_56" xfId="218" xr:uid="{00000000-0005-0000-0000-00000D000000}"/>
    <cellStyle name="_59" xfId="219" xr:uid="{00000000-0005-0000-0000-00000E000000}"/>
    <cellStyle name="_60" xfId="220" xr:uid="{00000000-0005-0000-0000-00000F000000}"/>
    <cellStyle name="_61" xfId="221" xr:uid="{00000000-0005-0000-0000-000010000000}"/>
    <cellStyle name="_62" xfId="222" xr:uid="{00000000-0005-0000-0000-000011000000}"/>
    <cellStyle name="_64" xfId="286" xr:uid="{00000000-0005-0000-0000-000012000000}"/>
    <cellStyle name="_65" xfId="223" xr:uid="{00000000-0005-0000-0000-000013000000}"/>
    <cellStyle name="_67" xfId="224" xr:uid="{00000000-0005-0000-0000-000014000000}"/>
    <cellStyle name="_68" xfId="287" xr:uid="{00000000-0005-0000-0000-000015000000}"/>
    <cellStyle name="_71" xfId="288" xr:uid="{00000000-0005-0000-0000-000016000000}"/>
    <cellStyle name="_88" xfId="225" xr:uid="{00000000-0005-0000-0000-000017000000}"/>
    <cellStyle name="_ACS-Consol Package 20-Aug-07_AEON+Eternal 3,4" xfId="13" xr:uid="{00000000-0005-0000-0000-000018000000}"/>
    <cellStyle name="_ACS-Consolidation Package 20-Feb-08_AEONTS" xfId="14" xr:uid="{00000000-0005-0000-0000-000019000000}"/>
    <cellStyle name="_ACS-Consolidation Package 20-Nov-07_AEON" xfId="15" xr:uid="{00000000-0005-0000-0000-00001A000000}"/>
    <cellStyle name="_AEONTS+Eternal 3,4_ACS-Consol Package 20-May-08" xfId="16" xr:uid="{00000000-0005-0000-0000-00001B000000}"/>
    <cellStyle name="_DataMenu_0509" xfId="17" xr:uid="{00000000-0005-0000-0000-00001C000000}"/>
    <cellStyle name="_DataMenu_0603" xfId="18" xr:uid="{00000000-0005-0000-0000-00001D000000}"/>
    <cellStyle name="_Finance report ACS VN (July 08 Final080909) internal" xfId="153" xr:uid="{00000000-0005-0000-0000-00001E000000}"/>
    <cellStyle name="_RP-layout_0512" xfId="19" xr:uid="{00000000-0005-0000-0000-00001F000000}"/>
    <cellStyle name="_Support ACS-A-11" xfId="20" xr:uid="{00000000-0005-0000-0000-000020000000}"/>
    <cellStyle name="20% - Accent1" xfId="376" builtinId="30" customBuiltin="1"/>
    <cellStyle name="20% - Accent1 2" xfId="340" xr:uid="{00000000-0005-0000-0000-000022000000}"/>
    <cellStyle name="20% - Accent1 3" xfId="515" xr:uid="{00000000-0005-0000-0000-0000B0010000}"/>
    <cellStyle name="20% - Accent2" xfId="380" builtinId="34" customBuiltin="1"/>
    <cellStyle name="20% - Accent2 2" xfId="328" xr:uid="{00000000-0005-0000-0000-000024000000}"/>
    <cellStyle name="20% - Accent2 3" xfId="517" xr:uid="{00000000-0005-0000-0000-0000B1010000}"/>
    <cellStyle name="20% - Accent3" xfId="384" builtinId="38" customBuiltin="1"/>
    <cellStyle name="20% - Accent3 2" xfId="339" xr:uid="{00000000-0005-0000-0000-000026000000}"/>
    <cellStyle name="20% - Accent3 3" xfId="519" xr:uid="{00000000-0005-0000-0000-0000B2010000}"/>
    <cellStyle name="20% - Accent4" xfId="388" builtinId="42" customBuiltin="1"/>
    <cellStyle name="20% - Accent4 2" xfId="338" xr:uid="{00000000-0005-0000-0000-000028000000}"/>
    <cellStyle name="20% - Accent4 3" xfId="521" xr:uid="{00000000-0005-0000-0000-0000B3010000}"/>
    <cellStyle name="20% - Accent5" xfId="392" builtinId="46" customBuiltin="1"/>
    <cellStyle name="20% - Accent5 2" xfId="334" xr:uid="{00000000-0005-0000-0000-00002A000000}"/>
    <cellStyle name="20% - Accent5 3" xfId="523" xr:uid="{00000000-0005-0000-0000-0000B4010000}"/>
    <cellStyle name="20% - Accent6" xfId="396" builtinId="50" customBuiltin="1"/>
    <cellStyle name="20% - Accent6 2" xfId="302" xr:uid="{00000000-0005-0000-0000-00002C000000}"/>
    <cellStyle name="20% - Accent6 3" xfId="525" xr:uid="{00000000-0005-0000-0000-0000B5010000}"/>
    <cellStyle name="20% - アクセント 1" xfId="226" xr:uid="{00000000-0005-0000-0000-00002D000000}"/>
    <cellStyle name="20% - アクセント 2" xfId="227" xr:uid="{00000000-0005-0000-0000-00002E000000}"/>
    <cellStyle name="20% - アクセント 3" xfId="228" xr:uid="{00000000-0005-0000-0000-00002F000000}"/>
    <cellStyle name="20% - アクセント 4" xfId="229" xr:uid="{00000000-0005-0000-0000-000030000000}"/>
    <cellStyle name="20% - アクセント 5" xfId="230" xr:uid="{00000000-0005-0000-0000-000031000000}"/>
    <cellStyle name="20% - アクセント 6" xfId="231" xr:uid="{00000000-0005-0000-0000-000032000000}"/>
    <cellStyle name="40% - Accent1" xfId="377" builtinId="31" customBuiltin="1"/>
    <cellStyle name="40% - Accent1 2" xfId="313" xr:uid="{00000000-0005-0000-0000-000034000000}"/>
    <cellStyle name="40% - Accent1 3" xfId="516" xr:uid="{00000000-0005-0000-0000-0000B6010000}"/>
    <cellStyle name="40% - Accent2" xfId="381" builtinId="35" customBuiltin="1"/>
    <cellStyle name="40% - Accent2 2" xfId="305" xr:uid="{00000000-0005-0000-0000-000036000000}"/>
    <cellStyle name="40% - Accent2 3" xfId="518" xr:uid="{00000000-0005-0000-0000-0000B7010000}"/>
    <cellStyle name="40% - Accent3" xfId="385" builtinId="39" customBuiltin="1"/>
    <cellStyle name="40% - Accent3 2" xfId="326" xr:uid="{00000000-0005-0000-0000-000038000000}"/>
    <cellStyle name="40% - Accent3 3" xfId="520" xr:uid="{00000000-0005-0000-0000-0000B8010000}"/>
    <cellStyle name="40% - Accent4" xfId="389" builtinId="43" customBuiltin="1"/>
    <cellStyle name="40% - Accent4 2" xfId="316" xr:uid="{00000000-0005-0000-0000-00003A000000}"/>
    <cellStyle name="40% - Accent4 3" xfId="522" xr:uid="{00000000-0005-0000-0000-0000B9010000}"/>
    <cellStyle name="40% - Accent5" xfId="393" builtinId="47" customBuiltin="1"/>
    <cellStyle name="40% - Accent5 2" xfId="319" xr:uid="{00000000-0005-0000-0000-00003C000000}"/>
    <cellStyle name="40% - Accent5 3" xfId="524" xr:uid="{00000000-0005-0000-0000-0000BA010000}"/>
    <cellStyle name="40% - Accent6" xfId="397" builtinId="51" customBuiltin="1"/>
    <cellStyle name="40% - Accent6 2" xfId="322" xr:uid="{00000000-0005-0000-0000-00003E000000}"/>
    <cellStyle name="40% - Accent6 3" xfId="526" xr:uid="{00000000-0005-0000-0000-0000BB010000}"/>
    <cellStyle name="40% - アクセント 1" xfId="232" xr:uid="{00000000-0005-0000-0000-00003F000000}"/>
    <cellStyle name="40% - アクセント 2" xfId="233" xr:uid="{00000000-0005-0000-0000-000040000000}"/>
    <cellStyle name="40% - アクセント 3" xfId="234" xr:uid="{00000000-0005-0000-0000-000041000000}"/>
    <cellStyle name="40% - アクセント 4" xfId="235" xr:uid="{00000000-0005-0000-0000-000042000000}"/>
    <cellStyle name="40% - アクセント 5" xfId="236" xr:uid="{00000000-0005-0000-0000-000043000000}"/>
    <cellStyle name="40% - アクセント 6" xfId="237" xr:uid="{00000000-0005-0000-0000-000044000000}"/>
    <cellStyle name="60% - Accent1" xfId="378" builtinId="32" customBuiltin="1"/>
    <cellStyle name="60% - Accent1 2" xfId="329" xr:uid="{00000000-0005-0000-0000-000046000000}"/>
    <cellStyle name="60% - Accent2" xfId="382" builtinId="36" customBuiltin="1"/>
    <cellStyle name="60% - Accent2 2" xfId="315" xr:uid="{00000000-0005-0000-0000-000048000000}"/>
    <cellStyle name="60% - Accent3" xfId="386" builtinId="40" customBuiltin="1"/>
    <cellStyle name="60% - Accent3 2" xfId="330" xr:uid="{00000000-0005-0000-0000-00004A000000}"/>
    <cellStyle name="60% - Accent4" xfId="390" builtinId="44" customBuiltin="1"/>
    <cellStyle name="60% - Accent4 2" xfId="320" xr:uid="{00000000-0005-0000-0000-00004C000000}"/>
    <cellStyle name="60% - Accent5" xfId="394" builtinId="48" customBuiltin="1"/>
    <cellStyle name="60% - Accent5 2" xfId="306" xr:uid="{00000000-0005-0000-0000-00004E000000}"/>
    <cellStyle name="60% - Accent6" xfId="398" builtinId="52" customBuiltin="1"/>
    <cellStyle name="60% - Accent6 2" xfId="321" xr:uid="{00000000-0005-0000-0000-000050000000}"/>
    <cellStyle name="60% - アクセント 1" xfId="238" xr:uid="{00000000-0005-0000-0000-000051000000}"/>
    <cellStyle name="60% - アクセント 2" xfId="239" xr:uid="{00000000-0005-0000-0000-000052000000}"/>
    <cellStyle name="60% - アクセント 3" xfId="240" xr:uid="{00000000-0005-0000-0000-000053000000}"/>
    <cellStyle name="60% - アクセント 4" xfId="241" xr:uid="{00000000-0005-0000-0000-000054000000}"/>
    <cellStyle name="60% - アクセント 5" xfId="242" xr:uid="{00000000-0005-0000-0000-000055000000}"/>
    <cellStyle name="60% - アクセント 6" xfId="243" xr:uid="{00000000-0005-0000-0000-000056000000}"/>
    <cellStyle name="Accent1" xfId="375" builtinId="29" customBuiltin="1"/>
    <cellStyle name="Accent1 2" xfId="154" xr:uid="{00000000-0005-0000-0000-000058000000}"/>
    <cellStyle name="Accent1 3" xfId="309" xr:uid="{00000000-0005-0000-0000-000059000000}"/>
    <cellStyle name="Accent2" xfId="379" builtinId="33" customBuiltin="1"/>
    <cellStyle name="Accent2 2" xfId="155" xr:uid="{00000000-0005-0000-0000-00005B000000}"/>
    <cellStyle name="Accent2 3" xfId="337" xr:uid="{00000000-0005-0000-0000-00005C000000}"/>
    <cellStyle name="Accent3" xfId="383" builtinId="37" customBuiltin="1"/>
    <cellStyle name="Accent3 2" xfId="314" xr:uid="{00000000-0005-0000-0000-00005E000000}"/>
    <cellStyle name="Accent4" xfId="387" builtinId="41" customBuiltin="1"/>
    <cellStyle name="Accent4 2" xfId="308" xr:uid="{00000000-0005-0000-0000-000060000000}"/>
    <cellStyle name="Accent5" xfId="391" builtinId="45" customBuiltin="1"/>
    <cellStyle name="Accent5 2" xfId="156" xr:uid="{00000000-0005-0000-0000-000062000000}"/>
    <cellStyle name="Accent5 3" xfId="336" xr:uid="{00000000-0005-0000-0000-000063000000}"/>
    <cellStyle name="Accent6" xfId="395" builtinId="49" customBuiltin="1"/>
    <cellStyle name="Accent6 2" xfId="157" xr:uid="{00000000-0005-0000-0000-000065000000}"/>
    <cellStyle name="Accent6 3" xfId="341" xr:uid="{00000000-0005-0000-0000-000066000000}"/>
    <cellStyle name="Bad" xfId="365" builtinId="27" customBuiltin="1"/>
    <cellStyle name="Bad 2" xfId="335" xr:uid="{00000000-0005-0000-0000-000068000000}"/>
    <cellStyle name="Calculation" xfId="369" builtinId="22" customBuiltin="1"/>
    <cellStyle name="Calculation 2" xfId="327" xr:uid="{00000000-0005-0000-0000-00006A000000}"/>
    <cellStyle name="Check Cell" xfId="371" builtinId="23" customBuiltin="1"/>
    <cellStyle name="Check Cell 2" xfId="324" xr:uid="{00000000-0005-0000-0000-00006C000000}"/>
    <cellStyle name="Comma" xfId="1" builtinId="3"/>
    <cellStyle name="Comma [0] 2" xfId="109" xr:uid="{00000000-0005-0000-0000-00006E000000}"/>
    <cellStyle name="Comma [0] 2 2" xfId="244" xr:uid="{00000000-0005-0000-0000-00006F000000}"/>
    <cellStyle name="Comma [0] 2 3" xfId="350" xr:uid="{00000000-0005-0000-0000-000070000000}"/>
    <cellStyle name="Comma [0] 2 3 2" xfId="509" xr:uid="{00000000-0005-0000-0000-000070000000}"/>
    <cellStyle name="Comma [0] 2 4" xfId="402" xr:uid="{00000000-0005-0000-0000-000071000000}"/>
    <cellStyle name="Comma [0] 2 4 2" xfId="529" xr:uid="{00000000-0005-0000-0000-000071000000}"/>
    <cellStyle name="Comma [0] 2 5" xfId="447" xr:uid="{00000000-0005-0000-0000-00006E000000}"/>
    <cellStyle name="Comma [0] 3" xfId="299" xr:uid="{00000000-0005-0000-0000-000072000000}"/>
    <cellStyle name="Comma [0] 4" xfId="22" xr:uid="{00000000-0005-0000-0000-000073000000}"/>
    <cellStyle name="Comma [0] 4 2" xfId="245" xr:uid="{00000000-0005-0000-0000-000074000000}"/>
    <cellStyle name="Comma [0] 4 3" xfId="158" xr:uid="{00000000-0005-0000-0000-000075000000}"/>
    <cellStyle name="Comma [0] 5" xfId="102" xr:uid="{00000000-0005-0000-0000-000076000000}"/>
    <cellStyle name="Comma 10" xfId="23" xr:uid="{00000000-0005-0000-0000-000077000000}"/>
    <cellStyle name="Comma 10 2" xfId="118" xr:uid="{00000000-0005-0000-0000-000078000000}"/>
    <cellStyle name="Comma 10 2 2" xfId="456" xr:uid="{00000000-0005-0000-0000-000078000000}"/>
    <cellStyle name="Comma 11" xfId="24" xr:uid="{00000000-0005-0000-0000-000079000000}"/>
    <cellStyle name="Comma 11 2" xfId="114" xr:uid="{00000000-0005-0000-0000-00007A000000}"/>
    <cellStyle name="Comma 11 2 2" xfId="452" xr:uid="{00000000-0005-0000-0000-00007A000000}"/>
    <cellStyle name="Comma 12" xfId="25" xr:uid="{00000000-0005-0000-0000-00007B000000}"/>
    <cellStyle name="Comma 12 2" xfId="117" xr:uid="{00000000-0005-0000-0000-00007C000000}"/>
    <cellStyle name="Comma 12 2 2" xfId="455" xr:uid="{00000000-0005-0000-0000-00007C000000}"/>
    <cellStyle name="Comma 13" xfId="26" xr:uid="{00000000-0005-0000-0000-00007D000000}"/>
    <cellStyle name="Comma 13 2" xfId="116" xr:uid="{00000000-0005-0000-0000-00007E000000}"/>
    <cellStyle name="Comma 13 2 2" xfId="454" xr:uid="{00000000-0005-0000-0000-00007E000000}"/>
    <cellStyle name="Comma 14" xfId="27" xr:uid="{00000000-0005-0000-0000-00007F000000}"/>
    <cellStyle name="Comma 14 2" xfId="121" xr:uid="{00000000-0005-0000-0000-000080000000}"/>
    <cellStyle name="Comma 14 2 2" xfId="459" xr:uid="{00000000-0005-0000-0000-000080000000}"/>
    <cellStyle name="Comma 15" xfId="28" xr:uid="{00000000-0005-0000-0000-000081000000}"/>
    <cellStyle name="Comma 15 2" xfId="122" xr:uid="{00000000-0005-0000-0000-000082000000}"/>
    <cellStyle name="Comma 15 2 2" xfId="460" xr:uid="{00000000-0005-0000-0000-000082000000}"/>
    <cellStyle name="Comma 16" xfId="29" xr:uid="{00000000-0005-0000-0000-000083000000}"/>
    <cellStyle name="Comma 16 2" xfId="126" xr:uid="{00000000-0005-0000-0000-000084000000}"/>
    <cellStyle name="Comma 16 2 2" xfId="463" xr:uid="{00000000-0005-0000-0000-000084000000}"/>
    <cellStyle name="Comma 17" xfId="30" xr:uid="{00000000-0005-0000-0000-000085000000}"/>
    <cellStyle name="Comma 17 2" xfId="141" xr:uid="{00000000-0005-0000-0000-000086000000}"/>
    <cellStyle name="Comma 17 2 2" xfId="478" xr:uid="{00000000-0005-0000-0000-000086000000}"/>
    <cellStyle name="Comma 18" xfId="144" xr:uid="{00000000-0005-0000-0000-000087000000}"/>
    <cellStyle name="Comma 18 2" xfId="481" xr:uid="{00000000-0005-0000-0000-000087000000}"/>
    <cellStyle name="Comma 19" xfId="140" xr:uid="{00000000-0005-0000-0000-000088000000}"/>
    <cellStyle name="Comma 19 2" xfId="477" xr:uid="{00000000-0005-0000-0000-000088000000}"/>
    <cellStyle name="Comma 2" xfId="2" xr:uid="{00000000-0005-0000-0000-000089000000}"/>
    <cellStyle name="Comma 2 2" xfId="3" xr:uid="{00000000-0005-0000-0000-00008A000000}"/>
    <cellStyle name="Comma 2 2 2" xfId="161" xr:uid="{00000000-0005-0000-0000-00008B000000}"/>
    <cellStyle name="Comma 2 2 2 2" xfId="491" xr:uid="{00000000-0005-0000-0000-00008B000000}"/>
    <cellStyle name="Comma 2 2 3" xfId="160" xr:uid="{00000000-0005-0000-0000-00008C000000}"/>
    <cellStyle name="Comma 2 2 3 2" xfId="490" xr:uid="{00000000-0005-0000-0000-00008C000000}"/>
    <cellStyle name="Comma 2 2 4" xfId="32" xr:uid="{00000000-0005-0000-0000-00008D000000}"/>
    <cellStyle name="Comma 2 2 4 2" xfId="434" xr:uid="{00000000-0005-0000-0000-00008D000000}"/>
    <cellStyle name="Comma 2 2 5" xfId="430" xr:uid="{00000000-0005-0000-0000-00008A000000}"/>
    <cellStyle name="Comma 2 3" xfId="162" xr:uid="{00000000-0005-0000-0000-00008E000000}"/>
    <cellStyle name="Comma 2 3 2" xfId="279" xr:uid="{00000000-0005-0000-0000-00008F000000}"/>
    <cellStyle name="Comma 2 3 2 2" xfId="502" xr:uid="{00000000-0005-0000-0000-00008F000000}"/>
    <cellStyle name="Comma 2 3 3" xfId="492" xr:uid="{00000000-0005-0000-0000-00008E000000}"/>
    <cellStyle name="Comma 2 4" xfId="31" xr:uid="{00000000-0005-0000-0000-000090000000}"/>
    <cellStyle name="Comma 2 4 2" xfId="433" xr:uid="{00000000-0005-0000-0000-000090000000}"/>
    <cellStyle name="Comma 2 5" xfId="429" xr:uid="{00000000-0005-0000-0000-000089000000}"/>
    <cellStyle name="Comma 2_Deloitte_PL" xfId="159" xr:uid="{00000000-0005-0000-0000-000091000000}"/>
    <cellStyle name="Comma 20" xfId="124" xr:uid="{00000000-0005-0000-0000-000092000000}"/>
    <cellStyle name="Comma 20 2" xfId="461" xr:uid="{00000000-0005-0000-0000-000092000000}"/>
    <cellStyle name="Comma 21" xfId="142" xr:uid="{00000000-0005-0000-0000-000093000000}"/>
    <cellStyle name="Comma 21 2" xfId="479" xr:uid="{00000000-0005-0000-0000-000093000000}"/>
    <cellStyle name="Comma 22" xfId="125" xr:uid="{00000000-0005-0000-0000-000094000000}"/>
    <cellStyle name="Comma 22 2" xfId="462" xr:uid="{00000000-0005-0000-0000-000094000000}"/>
    <cellStyle name="Comma 23" xfId="139" xr:uid="{00000000-0005-0000-0000-000095000000}"/>
    <cellStyle name="Comma 23 2" xfId="476" xr:uid="{00000000-0005-0000-0000-000095000000}"/>
    <cellStyle name="Comma 24" xfId="127" xr:uid="{00000000-0005-0000-0000-000096000000}"/>
    <cellStyle name="Comma 24 2" xfId="464" xr:uid="{00000000-0005-0000-0000-000096000000}"/>
    <cellStyle name="Comma 25" xfId="138" xr:uid="{00000000-0005-0000-0000-000097000000}"/>
    <cellStyle name="Comma 25 2" xfId="475" xr:uid="{00000000-0005-0000-0000-000097000000}"/>
    <cellStyle name="Comma 26" xfId="128" xr:uid="{00000000-0005-0000-0000-000098000000}"/>
    <cellStyle name="Comma 26 2" xfId="465" xr:uid="{00000000-0005-0000-0000-000098000000}"/>
    <cellStyle name="Comma 27" xfId="137" xr:uid="{00000000-0005-0000-0000-000099000000}"/>
    <cellStyle name="Comma 27 2" xfId="474" xr:uid="{00000000-0005-0000-0000-000099000000}"/>
    <cellStyle name="Comma 28" xfId="129" xr:uid="{00000000-0005-0000-0000-00009A000000}"/>
    <cellStyle name="Comma 28 2" xfId="466" xr:uid="{00000000-0005-0000-0000-00009A000000}"/>
    <cellStyle name="Comma 29" xfId="136" xr:uid="{00000000-0005-0000-0000-00009B000000}"/>
    <cellStyle name="Comma 29 2" xfId="473" xr:uid="{00000000-0005-0000-0000-00009B000000}"/>
    <cellStyle name="Comma 3" xfId="33" xr:uid="{00000000-0005-0000-0000-00009C000000}"/>
    <cellStyle name="Comma 3 2" xfId="34" xr:uid="{00000000-0005-0000-0000-00009D000000}"/>
    <cellStyle name="Comma 3 2 2" xfId="164" xr:uid="{00000000-0005-0000-0000-00009E000000}"/>
    <cellStyle name="Comma 3 2 2 2" xfId="494" xr:uid="{00000000-0005-0000-0000-00009E000000}"/>
    <cellStyle name="Comma 3 2 3" xfId="163" xr:uid="{00000000-0005-0000-0000-00009F000000}"/>
    <cellStyle name="Comma 3 2 3 2" xfId="493" xr:uid="{00000000-0005-0000-0000-00009F000000}"/>
    <cellStyle name="Comma 3 2 4" xfId="435" xr:uid="{00000000-0005-0000-0000-00009D000000}"/>
    <cellStyle name="Comma 3 3" xfId="165" xr:uid="{00000000-0005-0000-0000-0000A0000000}"/>
    <cellStyle name="Comma 3 4" xfId="196" xr:uid="{00000000-0005-0000-0000-0000A1000000}"/>
    <cellStyle name="Comma 3 4 2" xfId="498" xr:uid="{00000000-0005-0000-0000-0000A1000000}"/>
    <cellStyle name="Comma 3 5" xfId="351" xr:uid="{00000000-0005-0000-0000-0000A2000000}"/>
    <cellStyle name="Comma 3 5 2" xfId="510" xr:uid="{00000000-0005-0000-0000-0000A2000000}"/>
    <cellStyle name="Comma 3 6" xfId="110" xr:uid="{00000000-0005-0000-0000-0000A3000000}"/>
    <cellStyle name="Comma 3 6 2" xfId="448" xr:uid="{00000000-0005-0000-0000-0000A3000000}"/>
    <cellStyle name="Comma 30" xfId="130" xr:uid="{00000000-0005-0000-0000-0000A4000000}"/>
    <cellStyle name="Comma 30 2" xfId="467" xr:uid="{00000000-0005-0000-0000-0000A4000000}"/>
    <cellStyle name="Comma 31" xfId="135" xr:uid="{00000000-0005-0000-0000-0000A5000000}"/>
    <cellStyle name="Comma 31 2" xfId="472" xr:uid="{00000000-0005-0000-0000-0000A5000000}"/>
    <cellStyle name="Comma 32" xfId="131" xr:uid="{00000000-0005-0000-0000-0000A6000000}"/>
    <cellStyle name="Comma 32 2" xfId="468" xr:uid="{00000000-0005-0000-0000-0000A6000000}"/>
    <cellStyle name="Comma 33" xfId="134" xr:uid="{00000000-0005-0000-0000-0000A7000000}"/>
    <cellStyle name="Comma 33 2" xfId="471" xr:uid="{00000000-0005-0000-0000-0000A7000000}"/>
    <cellStyle name="Comma 34" xfId="146" xr:uid="{00000000-0005-0000-0000-0000A8000000}"/>
    <cellStyle name="Comma 34 2" xfId="483" xr:uid="{00000000-0005-0000-0000-0000A8000000}"/>
    <cellStyle name="Comma 35" xfId="133" xr:uid="{00000000-0005-0000-0000-0000A9000000}"/>
    <cellStyle name="Comma 35 2" xfId="470" xr:uid="{00000000-0005-0000-0000-0000A9000000}"/>
    <cellStyle name="Comma 36" xfId="132" xr:uid="{00000000-0005-0000-0000-0000AA000000}"/>
    <cellStyle name="Comma 36 2" xfId="469" xr:uid="{00000000-0005-0000-0000-0000AA000000}"/>
    <cellStyle name="Comma 37" xfId="143" xr:uid="{00000000-0005-0000-0000-0000AB000000}"/>
    <cellStyle name="Comma 37 2" xfId="480" xr:uid="{00000000-0005-0000-0000-0000AB000000}"/>
    <cellStyle name="Comma 38" xfId="145" xr:uid="{00000000-0005-0000-0000-0000AC000000}"/>
    <cellStyle name="Comma 38 2" xfId="482" xr:uid="{00000000-0005-0000-0000-0000AC000000}"/>
    <cellStyle name="Comma 39" xfId="147" xr:uid="{00000000-0005-0000-0000-0000AD000000}"/>
    <cellStyle name="Comma 39 2" xfId="484" xr:uid="{00000000-0005-0000-0000-0000AD000000}"/>
    <cellStyle name="Comma 4" xfId="35" xr:uid="{00000000-0005-0000-0000-0000AE000000}"/>
    <cellStyle name="Comma 4 2" xfId="200" xr:uid="{00000000-0005-0000-0000-0000AF000000}"/>
    <cellStyle name="Comma 4 2 2" xfId="500" xr:uid="{00000000-0005-0000-0000-0000AF000000}"/>
    <cellStyle name="Comma 4 3" xfId="115" xr:uid="{00000000-0005-0000-0000-0000B0000000}"/>
    <cellStyle name="Comma 4 3 2" xfId="453" xr:uid="{00000000-0005-0000-0000-0000B0000000}"/>
    <cellStyle name="Comma 40" xfId="148" xr:uid="{00000000-0005-0000-0000-0000B1000000}"/>
    <cellStyle name="Comma 40 2" xfId="485" xr:uid="{00000000-0005-0000-0000-0000B1000000}"/>
    <cellStyle name="Comma 41" xfId="149" xr:uid="{00000000-0005-0000-0000-0000B2000000}"/>
    <cellStyle name="Comma 41 2" xfId="486" xr:uid="{00000000-0005-0000-0000-0000B2000000}"/>
    <cellStyle name="Comma 42" xfId="150" xr:uid="{00000000-0005-0000-0000-0000B3000000}"/>
    <cellStyle name="Comma 42 2" xfId="487" xr:uid="{00000000-0005-0000-0000-0000B3000000}"/>
    <cellStyle name="Comma 43" xfId="151" xr:uid="{00000000-0005-0000-0000-0000B4000000}"/>
    <cellStyle name="Comma 43 2" xfId="488" xr:uid="{00000000-0005-0000-0000-0000B4000000}"/>
    <cellStyle name="Comma 44" xfId="152" xr:uid="{00000000-0005-0000-0000-0000B5000000}"/>
    <cellStyle name="Comma 44 2" xfId="489" xr:uid="{00000000-0005-0000-0000-0000B5000000}"/>
    <cellStyle name="Comma 45" xfId="198" xr:uid="{00000000-0005-0000-0000-0000B6000000}"/>
    <cellStyle name="Comma 45 2" xfId="499" xr:uid="{00000000-0005-0000-0000-0000B6000000}"/>
    <cellStyle name="Comma 46" xfId="347" xr:uid="{00000000-0005-0000-0000-0000B7000000}"/>
    <cellStyle name="Comma 46 2" xfId="507" xr:uid="{00000000-0005-0000-0000-0000B7000000}"/>
    <cellStyle name="Comma 47" xfId="103" xr:uid="{00000000-0005-0000-0000-0000B8000000}"/>
    <cellStyle name="Comma 47 2" xfId="446" xr:uid="{00000000-0005-0000-0000-0000B8000000}"/>
    <cellStyle name="Comma 48" xfId="21" xr:uid="{00000000-0005-0000-0000-0000B9000000}"/>
    <cellStyle name="Comma 48 2" xfId="432" xr:uid="{00000000-0005-0000-0000-0000B9000000}"/>
    <cellStyle name="Comma 49" xfId="356" xr:uid="{00000000-0005-0000-0000-0000BA000000}"/>
    <cellStyle name="Comma 49 2" xfId="514" xr:uid="{00000000-0005-0000-0000-0000BA000000}"/>
    <cellStyle name="Comma 5" xfId="4" xr:uid="{00000000-0005-0000-0000-0000BB000000}"/>
    <cellStyle name="Comma 5 2" xfId="37" xr:uid="{00000000-0005-0000-0000-0000BC000000}"/>
    <cellStyle name="Comma 5 2 2" xfId="201" xr:uid="{00000000-0005-0000-0000-0000BD000000}"/>
    <cellStyle name="Comma 5 2 2 2" xfId="501" xr:uid="{00000000-0005-0000-0000-0000BD000000}"/>
    <cellStyle name="Comma 5 3" xfId="36" xr:uid="{00000000-0005-0000-0000-0000BE000000}"/>
    <cellStyle name="Comma 50" xfId="401" xr:uid="{00000000-0005-0000-0000-0000BF000000}"/>
    <cellStyle name="Comma 50 2" xfId="528" xr:uid="{00000000-0005-0000-0000-0000BF000000}"/>
    <cellStyle name="Comma 51" xfId="407" xr:uid="{00000000-0005-0000-0000-0000C0000000}"/>
    <cellStyle name="Comma 51 2" xfId="534" xr:uid="{00000000-0005-0000-0000-0000C0000000}"/>
    <cellStyle name="Comma 52" xfId="428" xr:uid="{00000000-0005-0000-0000-0000BC010000}"/>
    <cellStyle name="Comma 6" xfId="38" xr:uid="{00000000-0005-0000-0000-0000C1000000}"/>
    <cellStyle name="Comma 6 2" xfId="39" xr:uid="{00000000-0005-0000-0000-0000C2000000}"/>
    <cellStyle name="Comma 6 2 2" xfId="202" xr:uid="{00000000-0005-0000-0000-0000C3000000}"/>
    <cellStyle name="Comma 6 2 3" xfId="436" xr:uid="{00000000-0005-0000-0000-0000C2000000}"/>
    <cellStyle name="Comma 6 3" xfId="120" xr:uid="{00000000-0005-0000-0000-0000C4000000}"/>
    <cellStyle name="Comma 6 3 2" xfId="458" xr:uid="{00000000-0005-0000-0000-0000C4000000}"/>
    <cellStyle name="Comma 7" xfId="5" xr:uid="{00000000-0005-0000-0000-0000C5000000}"/>
    <cellStyle name="Comma 7 2" xfId="342" xr:uid="{00000000-0005-0000-0000-0000C6000000}"/>
    <cellStyle name="Comma 7 2 2" xfId="504" xr:uid="{00000000-0005-0000-0000-0000C6000000}"/>
    <cellStyle name="Comma 7 3" xfId="112" xr:uid="{00000000-0005-0000-0000-0000C7000000}"/>
    <cellStyle name="Comma 7 3 2" xfId="450" xr:uid="{00000000-0005-0000-0000-0000C7000000}"/>
    <cellStyle name="Comma 7 4" xfId="403" xr:uid="{00000000-0005-0000-0000-0000C8000000}"/>
    <cellStyle name="Comma 7 4 2" xfId="530" xr:uid="{00000000-0005-0000-0000-0000C8000000}"/>
    <cellStyle name="Comma 7 5" xfId="431" xr:uid="{00000000-0005-0000-0000-0000C5000000}"/>
    <cellStyle name="Comma 8" xfId="40" xr:uid="{00000000-0005-0000-0000-0000C9000000}"/>
    <cellStyle name="Comma 8 2" xfId="41" xr:uid="{00000000-0005-0000-0000-0000CA000000}"/>
    <cellStyle name="Comma 8 2 2" xfId="354" xr:uid="{00000000-0005-0000-0000-0000CB000000}"/>
    <cellStyle name="Comma 8 2 2 2" xfId="512" xr:uid="{00000000-0005-0000-0000-0000CB000000}"/>
    <cellStyle name="Comma 8 2 3" xfId="167" xr:uid="{00000000-0005-0000-0000-0000CC000000}"/>
    <cellStyle name="Comma 8 2 3 2" xfId="495" xr:uid="{00000000-0005-0000-0000-0000CC000000}"/>
    <cellStyle name="Comma 8 2 4" xfId="405" xr:uid="{00000000-0005-0000-0000-0000CD000000}"/>
    <cellStyle name="Comma 8 2 4 2" xfId="532" xr:uid="{00000000-0005-0000-0000-0000CD000000}"/>
    <cellStyle name="Comma 8 2 5" xfId="438" xr:uid="{00000000-0005-0000-0000-0000CA000000}"/>
    <cellStyle name="Comma 8 3" xfId="343" xr:uid="{00000000-0005-0000-0000-0000CE000000}"/>
    <cellStyle name="Comma 8 3 2" xfId="505" xr:uid="{00000000-0005-0000-0000-0000CE000000}"/>
    <cellStyle name="Comma 8 4" xfId="119" xr:uid="{00000000-0005-0000-0000-0000CF000000}"/>
    <cellStyle name="Comma 8 4 2" xfId="457" xr:uid="{00000000-0005-0000-0000-0000CF000000}"/>
    <cellStyle name="Comma 8 5" xfId="404" xr:uid="{00000000-0005-0000-0000-0000D0000000}"/>
    <cellStyle name="Comma 8 5 2" xfId="531" xr:uid="{00000000-0005-0000-0000-0000D0000000}"/>
    <cellStyle name="Comma 8 6" xfId="437" xr:uid="{00000000-0005-0000-0000-0000C9000000}"/>
    <cellStyle name="Comma 8_Deloitte_PL" xfId="166" xr:uid="{00000000-0005-0000-0000-0000D1000000}"/>
    <cellStyle name="Comma 9" xfId="42" xr:uid="{00000000-0005-0000-0000-0000D2000000}"/>
    <cellStyle name="Comma 9 2" xfId="43" xr:uid="{00000000-0005-0000-0000-0000D3000000}"/>
    <cellStyle name="Comma 9 2 2" xfId="169" xr:uid="{00000000-0005-0000-0000-0000D4000000}"/>
    <cellStyle name="Comma 9 2 2 2" xfId="496" xr:uid="{00000000-0005-0000-0000-0000D4000000}"/>
    <cellStyle name="Comma 9 2 3" xfId="439" xr:uid="{00000000-0005-0000-0000-0000D3000000}"/>
    <cellStyle name="Comma 9 3" xfId="344" xr:uid="{00000000-0005-0000-0000-0000D5000000}"/>
    <cellStyle name="Comma 9 3 2" xfId="506" xr:uid="{00000000-0005-0000-0000-0000D5000000}"/>
    <cellStyle name="Comma 9 4" xfId="113" xr:uid="{00000000-0005-0000-0000-0000D6000000}"/>
    <cellStyle name="Comma 9 4 2" xfId="451" xr:uid="{00000000-0005-0000-0000-0000D6000000}"/>
    <cellStyle name="Comma 9 5" xfId="406" xr:uid="{00000000-0005-0000-0000-0000D7000000}"/>
    <cellStyle name="Comma 9 5 2" xfId="533" xr:uid="{00000000-0005-0000-0000-0000D7000000}"/>
    <cellStyle name="Comma 9_Deloitte_PL" xfId="168" xr:uid="{00000000-0005-0000-0000-0000D8000000}"/>
    <cellStyle name="comma zerodec" xfId="44" xr:uid="{00000000-0005-0000-0000-0000D9000000}"/>
    <cellStyle name="Currency 2" xfId="45" xr:uid="{00000000-0005-0000-0000-0000DA000000}"/>
    <cellStyle name="Currency 3" xfId="104" xr:uid="{00000000-0005-0000-0000-0000DB000000}"/>
    <cellStyle name="Currency1" xfId="46" xr:uid="{00000000-0005-0000-0000-0000DC000000}"/>
    <cellStyle name="Debit" xfId="47" xr:uid="{00000000-0005-0000-0000-0000DD000000}"/>
    <cellStyle name="Debit subtotal" xfId="48" xr:uid="{00000000-0005-0000-0000-0000DE000000}"/>
    <cellStyle name="Debit Total" xfId="49" xr:uid="{00000000-0005-0000-0000-0000DF000000}"/>
    <cellStyle name="Dollar (zero dec)" xfId="50" xr:uid="{00000000-0005-0000-0000-0000E0000000}"/>
    <cellStyle name="Explanatory Text" xfId="373" builtinId="53" customBuiltin="1"/>
    <cellStyle name="Explanatory Text 2" xfId="312" xr:uid="{00000000-0005-0000-0000-0000E2000000}"/>
    <cellStyle name="Good" xfId="364" builtinId="26" customBuiltin="1"/>
    <cellStyle name="Good 2" xfId="170" xr:uid="{00000000-0005-0000-0000-0000E4000000}"/>
    <cellStyle name="Good 2 2" xfId="171" xr:uid="{00000000-0005-0000-0000-0000E5000000}"/>
    <cellStyle name="Good 3" xfId="304" xr:uid="{00000000-0005-0000-0000-0000E6000000}"/>
    <cellStyle name="Heading" xfId="51" xr:uid="{00000000-0005-0000-0000-0000E7000000}"/>
    <cellStyle name="Heading 1" xfId="360" builtinId="16" customBuiltin="1"/>
    <cellStyle name="Heading 1 2" xfId="310" xr:uid="{00000000-0005-0000-0000-0000E9000000}"/>
    <cellStyle name="Heading 2" xfId="361" builtinId="17" customBuiltin="1"/>
    <cellStyle name="Heading 2 2" xfId="333" xr:uid="{00000000-0005-0000-0000-0000EB000000}"/>
    <cellStyle name="Heading 3" xfId="362" builtinId="18" customBuiltin="1"/>
    <cellStyle name="Heading 3 2" xfId="332" xr:uid="{00000000-0005-0000-0000-0000ED000000}"/>
    <cellStyle name="Heading 4" xfId="363" builtinId="19" customBuiltin="1"/>
    <cellStyle name="Heading 4 2" xfId="317" xr:uid="{00000000-0005-0000-0000-0000EF000000}"/>
    <cellStyle name="Heading 5" xfId="52" xr:uid="{00000000-0005-0000-0000-0000F0000000}"/>
    <cellStyle name="Hyperlink 2" xfId="172" xr:uid="{00000000-0005-0000-0000-0000F1000000}"/>
    <cellStyle name="Hyperlink 3" xfId="173" xr:uid="{00000000-0005-0000-0000-0000F2000000}"/>
    <cellStyle name="Hyperlink 4" xfId="345" xr:uid="{00000000-0005-0000-0000-0000F3000000}"/>
    <cellStyle name="Input" xfId="367" builtinId="20" customBuiltin="1"/>
    <cellStyle name="Input 2" xfId="331" xr:uid="{00000000-0005-0000-0000-0000F5000000}"/>
    <cellStyle name="Linked Cell" xfId="370" builtinId="24" customBuiltin="1"/>
    <cellStyle name="Linked Cell 2" xfId="303" xr:uid="{00000000-0005-0000-0000-0000F7000000}"/>
    <cellStyle name="ms明朝9" xfId="53" xr:uid="{00000000-0005-0000-0000-0000F8000000}"/>
    <cellStyle name="Neutral" xfId="366" builtinId="28" customBuiltin="1"/>
    <cellStyle name="Neutral 2" xfId="174" xr:uid="{00000000-0005-0000-0000-0000FA000000}"/>
    <cellStyle name="Neutral 3" xfId="323" xr:uid="{00000000-0005-0000-0000-0000FB000000}"/>
    <cellStyle name="Normal" xfId="0" builtinId="0"/>
    <cellStyle name="Normal 10" xfId="54" xr:uid="{00000000-0005-0000-0000-0000FD000000}"/>
    <cellStyle name="Normal 10 2" xfId="55" xr:uid="{00000000-0005-0000-0000-0000FE000000}"/>
    <cellStyle name="Normal 10 2 2" xfId="176" xr:uid="{00000000-0005-0000-0000-0000FF000000}"/>
    <cellStyle name="Normal 10 2 3" xfId="441" xr:uid="{00000000-0005-0000-0000-0000FE000000}"/>
    <cellStyle name="Normal 10 3" xfId="175" xr:uid="{00000000-0005-0000-0000-000000010000}"/>
    <cellStyle name="Normal 10 4" xfId="440" xr:uid="{00000000-0005-0000-0000-0000FD000000}"/>
    <cellStyle name="Normal 11" xfId="56" xr:uid="{00000000-0005-0000-0000-000001010000}"/>
    <cellStyle name="Normal 11 2" xfId="57" xr:uid="{00000000-0005-0000-0000-000002010000}"/>
    <cellStyle name="Normal 11 2 2" xfId="348" xr:uid="{00000000-0005-0000-0000-000003010000}"/>
    <cellStyle name="Normal 11 2 2 2" xfId="508" xr:uid="{00000000-0005-0000-0000-000003010000}"/>
    <cellStyle name="Normal 11 2 3" xfId="443" xr:uid="{00000000-0005-0000-0000-000002010000}"/>
    <cellStyle name="Normal 11 3" xfId="177" xr:uid="{00000000-0005-0000-0000-000004010000}"/>
    <cellStyle name="Normal 11 4" xfId="442" xr:uid="{00000000-0005-0000-0000-000001010000}"/>
    <cellStyle name="Normal 12" xfId="58" xr:uid="{00000000-0005-0000-0000-000005010000}"/>
    <cellStyle name="Normal 12 2" xfId="179" xr:uid="{00000000-0005-0000-0000-000006010000}"/>
    <cellStyle name="Normal 12 3" xfId="178" xr:uid="{00000000-0005-0000-0000-000007010000}"/>
    <cellStyle name="Normal 13" xfId="59" xr:uid="{00000000-0005-0000-0000-000008010000}"/>
    <cellStyle name="Normal 13 2" xfId="181" xr:uid="{00000000-0005-0000-0000-000009010000}"/>
    <cellStyle name="Normal 13 3" xfId="180" xr:uid="{00000000-0005-0000-0000-00000A010000}"/>
    <cellStyle name="Normal 14" xfId="60" xr:uid="{00000000-0005-0000-0000-00000B010000}"/>
    <cellStyle name="Normal 14 2" xfId="409" xr:uid="{00000000-0005-0000-0000-00000C010000}"/>
    <cellStyle name="Normal 14 3" xfId="408" xr:uid="{00000000-0005-0000-0000-00000D010000}"/>
    <cellStyle name="Normal 15" xfId="101" xr:uid="{00000000-0005-0000-0000-00000E010000}"/>
    <cellStyle name="Normal 16" xfId="12" xr:uid="{00000000-0005-0000-0000-00000F010000}"/>
    <cellStyle name="Normal 17" xfId="399" xr:uid="{00000000-0005-0000-0000-000010010000}"/>
    <cellStyle name="Normal 17 2" xfId="527" xr:uid="{00000000-0005-0000-0000-000010010000}"/>
    <cellStyle name="Normal 18" xfId="427" xr:uid="{00000000-0005-0000-0000-000011020000}"/>
    <cellStyle name="Normal 2" xfId="6" xr:uid="{00000000-0005-0000-0000-000011010000}"/>
    <cellStyle name="Normal 2 2" xfId="62" xr:uid="{00000000-0005-0000-0000-000012010000}"/>
    <cellStyle name="Normal 2 2 2" xfId="63" xr:uid="{00000000-0005-0000-0000-000013010000}"/>
    <cellStyle name="Normal 2 2 2 2" xfId="183" xr:uid="{00000000-0005-0000-0000-000014010000}"/>
    <cellStyle name="Normal 2 2 3" xfId="199" xr:uid="{00000000-0005-0000-0000-000015010000}"/>
    <cellStyle name="Normal 2 2 3 2" xfId="412" xr:uid="{00000000-0005-0000-0000-000016010000}"/>
    <cellStyle name="Normal 2 2 4" xfId="411" xr:uid="{00000000-0005-0000-0000-000017010000}"/>
    <cellStyle name="Normal 2 2_Deloitte_PL" xfId="182" xr:uid="{00000000-0005-0000-0000-000018010000}"/>
    <cellStyle name="Normal 2 3" xfId="64" xr:uid="{00000000-0005-0000-0000-000019010000}"/>
    <cellStyle name="Normal 2 3 2" xfId="278" xr:uid="{00000000-0005-0000-0000-00001A010000}"/>
    <cellStyle name="Normal 2 3 3" xfId="413" xr:uid="{00000000-0005-0000-0000-00001B010000}"/>
    <cellStyle name="Normal 2 4" xfId="65" xr:uid="{00000000-0005-0000-0000-00001C010000}"/>
    <cellStyle name="Normal 2 4 2" xfId="185" xr:uid="{00000000-0005-0000-0000-00001D010000}"/>
    <cellStyle name="Normal 2 4 3" xfId="296" xr:uid="{00000000-0005-0000-0000-00001E010000}"/>
    <cellStyle name="Normal 2 4 4" xfId="184" xr:uid="{00000000-0005-0000-0000-00001F010000}"/>
    <cellStyle name="Normal 2 5" xfId="61" xr:uid="{00000000-0005-0000-0000-000020010000}"/>
    <cellStyle name="Normal 2 6" xfId="357" xr:uid="{00000000-0005-0000-0000-000021010000}"/>
    <cellStyle name="Normal 2 7" xfId="410" xr:uid="{00000000-0005-0000-0000-000022010000}"/>
    <cellStyle name="Normal 3" xfId="7" xr:uid="{00000000-0005-0000-0000-000023010000}"/>
    <cellStyle name="Normal 3 2" xfId="8" xr:uid="{00000000-0005-0000-0000-000024010000}"/>
    <cellStyle name="Normal 3 2 2" xfId="66" xr:uid="{00000000-0005-0000-0000-000025010000}"/>
    <cellStyle name="Normal 3 2 2 2" xfId="415" xr:uid="{00000000-0005-0000-0000-000026010000}"/>
    <cellStyle name="Normal 3 2 3" xfId="105" xr:uid="{00000000-0005-0000-0000-000027010000}"/>
    <cellStyle name="Normal 3 2 4" xfId="203" xr:uid="{00000000-0005-0000-0000-000028010000}"/>
    <cellStyle name="Normal 3 2_Deloitte_PL" xfId="187" xr:uid="{00000000-0005-0000-0000-000029010000}"/>
    <cellStyle name="Normal 3 3" xfId="67" xr:uid="{00000000-0005-0000-0000-00002A010000}"/>
    <cellStyle name="Normal 3 4" xfId="68" xr:uid="{00000000-0005-0000-0000-00002B010000}"/>
    <cellStyle name="Normal 3 5" xfId="414" xr:uid="{00000000-0005-0000-0000-00002C010000}"/>
    <cellStyle name="Normal 3 6" xfId="400" xr:uid="{00000000-0005-0000-0000-00002D010000}"/>
    <cellStyle name="Normal 3_Deloitte_PL" xfId="186" xr:uid="{00000000-0005-0000-0000-00002E010000}"/>
    <cellStyle name="Normal 4" xfId="69" xr:uid="{00000000-0005-0000-0000-00002F010000}"/>
    <cellStyle name="Normal 4 2" xfId="70" xr:uid="{00000000-0005-0000-0000-000030010000}"/>
    <cellStyle name="Normal 4 2 2" xfId="189" xr:uid="{00000000-0005-0000-0000-000031010000}"/>
    <cellStyle name="Normal 4 3" xfId="190" xr:uid="{00000000-0005-0000-0000-000032010000}"/>
    <cellStyle name="Normal 4 4" xfId="416" xr:uid="{00000000-0005-0000-0000-000033010000}"/>
    <cellStyle name="Normal 4_Deloitte_PL" xfId="188" xr:uid="{00000000-0005-0000-0000-000034010000}"/>
    <cellStyle name="Normal 5" xfId="71" xr:uid="{00000000-0005-0000-0000-000035010000}"/>
    <cellStyle name="Normal 5 2" xfId="72" xr:uid="{00000000-0005-0000-0000-000036010000}"/>
    <cellStyle name="Normal 6" xfId="73" xr:uid="{00000000-0005-0000-0000-000037010000}"/>
    <cellStyle name="Normal 6 2" xfId="74" xr:uid="{00000000-0005-0000-0000-000038010000}"/>
    <cellStyle name="Normal 6 2 2" xfId="204" xr:uid="{00000000-0005-0000-0000-000039010000}"/>
    <cellStyle name="Normal 7" xfId="75" xr:uid="{00000000-0005-0000-0000-00003A010000}"/>
    <cellStyle name="Normal 7 2" xfId="205" xr:uid="{00000000-0005-0000-0000-00003B010000}"/>
    <cellStyle name="Normal 7 3" xfId="349" xr:uid="{00000000-0005-0000-0000-00003C010000}"/>
    <cellStyle name="Normal 7 4" xfId="108" xr:uid="{00000000-0005-0000-0000-00003D010000}"/>
    <cellStyle name="Normal 8" xfId="76" xr:uid="{00000000-0005-0000-0000-00003E010000}"/>
    <cellStyle name="Normal 8 2" xfId="77" xr:uid="{00000000-0005-0000-0000-00003F010000}"/>
    <cellStyle name="Normal 8 2 2" xfId="211" xr:uid="{00000000-0005-0000-0000-000040010000}"/>
    <cellStyle name="Normal 8 3" xfId="352" xr:uid="{00000000-0005-0000-0000-000041010000}"/>
    <cellStyle name="Normal 8 3 2" xfId="511" xr:uid="{00000000-0005-0000-0000-000041010000}"/>
    <cellStyle name="Normal 8 4" xfId="111" xr:uid="{00000000-0005-0000-0000-000042010000}"/>
    <cellStyle name="Normal 8 4 2" xfId="449" xr:uid="{00000000-0005-0000-0000-000042010000}"/>
    <cellStyle name="Normal 8 5" xfId="417" xr:uid="{00000000-0005-0000-0000-000043010000}"/>
    <cellStyle name="Normal 8 5 2" xfId="535" xr:uid="{00000000-0005-0000-0000-000043010000}"/>
    <cellStyle name="Normal 9" xfId="78" xr:uid="{00000000-0005-0000-0000-000044010000}"/>
    <cellStyle name="Normal 9 2" xfId="79" xr:uid="{00000000-0005-0000-0000-000045010000}"/>
    <cellStyle name="Normal 9 2 2" xfId="297" xr:uid="{00000000-0005-0000-0000-000046010000}"/>
    <cellStyle name="Normal 9 2 3" xfId="445" xr:uid="{00000000-0005-0000-0000-000045010000}"/>
    <cellStyle name="Normal 9 3" xfId="353" xr:uid="{00000000-0005-0000-0000-000047010000}"/>
    <cellStyle name="Normal 9 4" xfId="123" xr:uid="{00000000-0005-0000-0000-000048010000}"/>
    <cellStyle name="Normal 9 5" xfId="418" xr:uid="{00000000-0005-0000-0000-000049010000}"/>
    <cellStyle name="Normal 9 5 2" xfId="536" xr:uid="{00000000-0005-0000-0000-000049010000}"/>
    <cellStyle name="Normal 9 6" xfId="444" xr:uid="{00000000-0005-0000-0000-000044010000}"/>
    <cellStyle name="Normal_Berli Jucker- Eng02" xfId="426" xr:uid="{38D907AB-7E9E-428A-BD75-803F91123678}"/>
    <cellStyle name="Normal_Q2_FS_THAI_AEONTS49 (3)" xfId="9" xr:uid="{00000000-0005-0000-0000-00004A010000}"/>
    <cellStyle name="Normal_Worksheet in   ATS45Q3" xfId="10" xr:uid="{00000000-0005-0000-0000-00004B010000}"/>
    <cellStyle name="Note 2" xfId="325" xr:uid="{00000000-0005-0000-0000-00004C010000}"/>
    <cellStyle name="Note 3" xfId="419" xr:uid="{00000000-0005-0000-0000-00004D010000}"/>
    <cellStyle name="Note 3 2" xfId="537" xr:uid="{00000000-0005-0000-0000-00004D010000}"/>
    <cellStyle name="Output" xfId="368" builtinId="21" customBuiltin="1"/>
    <cellStyle name="Output 2" xfId="301" xr:uid="{00000000-0005-0000-0000-00004F010000}"/>
    <cellStyle name="Percent (0)" xfId="81" xr:uid="{00000000-0005-0000-0000-000051010000}"/>
    <cellStyle name="Percent 10" xfId="82" xr:uid="{00000000-0005-0000-0000-000052010000}"/>
    <cellStyle name="Percent 11" xfId="83" xr:uid="{00000000-0005-0000-0000-000053010000}"/>
    <cellStyle name="Percent 12" xfId="84" xr:uid="{00000000-0005-0000-0000-000054010000}"/>
    <cellStyle name="Percent 13" xfId="85" xr:uid="{00000000-0005-0000-0000-000055010000}"/>
    <cellStyle name="Percent 14" xfId="86" xr:uid="{00000000-0005-0000-0000-000056010000}"/>
    <cellStyle name="Percent 15" xfId="106" xr:uid="{00000000-0005-0000-0000-000057010000}"/>
    <cellStyle name="Percent 16" xfId="107" xr:uid="{00000000-0005-0000-0000-000058010000}"/>
    <cellStyle name="Percent 17" xfId="346" xr:uid="{00000000-0005-0000-0000-000059010000}"/>
    <cellStyle name="Percent 18" xfId="80" xr:uid="{00000000-0005-0000-0000-00005A010000}"/>
    <cellStyle name="Percent 19" xfId="358" xr:uid="{00000000-0005-0000-0000-00005B010000}"/>
    <cellStyle name="Percent 2" xfId="11" xr:uid="{00000000-0005-0000-0000-00005C010000}"/>
    <cellStyle name="Percent 2 2" xfId="206" xr:uid="{00000000-0005-0000-0000-00005D010000}"/>
    <cellStyle name="Percent 20" xfId="420" xr:uid="{00000000-0005-0000-0000-00005E010000}"/>
    <cellStyle name="Percent 20 2" xfId="538" xr:uid="{00000000-0005-0000-0000-00005E010000}"/>
    <cellStyle name="Percent 21" xfId="425" xr:uid="{00000000-0005-0000-0000-00005F010000}"/>
    <cellStyle name="Percent 21 2" xfId="540" xr:uid="{00000000-0005-0000-0000-00005F010000}"/>
    <cellStyle name="Percent 3" xfId="87" xr:uid="{00000000-0005-0000-0000-000060010000}"/>
    <cellStyle name="Percent 3 2" xfId="207" xr:uid="{00000000-0005-0000-0000-000061010000}"/>
    <cellStyle name="Percent 4" xfId="88" xr:uid="{00000000-0005-0000-0000-000062010000}"/>
    <cellStyle name="Percent 4 2" xfId="208" xr:uid="{00000000-0005-0000-0000-000063010000}"/>
    <cellStyle name="Percent 5" xfId="89" xr:uid="{00000000-0005-0000-0000-000064010000}"/>
    <cellStyle name="Percent 6" xfId="90" xr:uid="{00000000-0005-0000-0000-000065010000}"/>
    <cellStyle name="Percent 7" xfId="91" xr:uid="{00000000-0005-0000-0000-000066010000}"/>
    <cellStyle name="Percent 8" xfId="92" xr:uid="{00000000-0005-0000-0000-000067010000}"/>
    <cellStyle name="Percent 9" xfId="93" xr:uid="{00000000-0005-0000-0000-000068010000}"/>
    <cellStyle name="Style 1" xfId="94" xr:uid="{00000000-0005-0000-0000-000069010000}"/>
    <cellStyle name="Style 1 2" xfId="209" xr:uid="{00000000-0005-0000-0000-00006A010000}"/>
    <cellStyle name="Tickmark" xfId="95" xr:uid="{00000000-0005-0000-0000-00006B010000}"/>
    <cellStyle name="Title" xfId="359" builtinId="15" customBuiltin="1"/>
    <cellStyle name="Title 2" xfId="318" xr:uid="{00000000-0005-0000-0000-00006D010000}"/>
    <cellStyle name="Total" xfId="374" builtinId="25" customBuiltin="1"/>
    <cellStyle name="Total 2" xfId="307" xr:uid="{00000000-0005-0000-0000-00006F010000}"/>
    <cellStyle name="Warning Text" xfId="372" builtinId="11" customBuiltin="1"/>
    <cellStyle name="Warning Text 2" xfId="311" xr:uid="{00000000-0005-0000-0000-000071010000}"/>
    <cellStyle name="アクセント 1" xfId="246" xr:uid="{00000000-0005-0000-0000-000072010000}"/>
    <cellStyle name="アクセント 2" xfId="247" xr:uid="{00000000-0005-0000-0000-000073010000}"/>
    <cellStyle name="アクセント 3" xfId="248" xr:uid="{00000000-0005-0000-0000-000074010000}"/>
    <cellStyle name="アクセント 4" xfId="249" xr:uid="{00000000-0005-0000-0000-000075010000}"/>
    <cellStyle name="アクセント 5" xfId="250" xr:uid="{00000000-0005-0000-0000-000076010000}"/>
    <cellStyle name="アクセント 6" xfId="251" xr:uid="{00000000-0005-0000-0000-000077010000}"/>
    <cellStyle name="スタイル 1" xfId="191" xr:uid="{00000000-0005-0000-0000-000078010000}"/>
    <cellStyle name="タイトル" xfId="252" xr:uid="{00000000-0005-0000-0000-000079010000}"/>
    <cellStyle name="チェック セル" xfId="253" xr:uid="{00000000-0005-0000-0000-00007A010000}"/>
    <cellStyle name="どちらでもない" xfId="254" xr:uid="{00000000-0005-0000-0000-00007B010000}"/>
    <cellStyle name="メモ" xfId="255" xr:uid="{00000000-0005-0000-0000-00007C010000}"/>
    <cellStyle name="リンク セル" xfId="256" xr:uid="{00000000-0005-0000-0000-00007D010000}"/>
    <cellStyle name="เครื่องหมายจุลภาค [0]_AEONT_ACS-Consolidation Package 20-Nov-06" xfId="96" xr:uid="{00000000-0005-0000-0000-00007E010000}"/>
    <cellStyle name="เครื่องหมายจุลภาค_131006 DEPOSIT OTHER_2006" xfId="97" xr:uid="{00000000-0005-0000-0000-00007F010000}"/>
    <cellStyle name="ปกติ_131006 DEPOSIT OTHER_2006" xfId="98" xr:uid="{00000000-0005-0000-0000-000080010000}"/>
    <cellStyle name="入力" xfId="257" xr:uid="{00000000-0005-0000-0000-000081010000}"/>
    <cellStyle name="出力" xfId="258" xr:uid="{00000000-0005-0000-0000-000082010000}"/>
    <cellStyle name="悪い" xfId="259" xr:uid="{00000000-0005-0000-0000-000083010000}"/>
    <cellStyle name="未定義" xfId="99" xr:uid="{00000000-0005-0000-0000-000084010000}"/>
    <cellStyle name="未定義 2" xfId="210" xr:uid="{00000000-0005-0000-0000-000085010000}"/>
    <cellStyle name="桁区切り [0.00] 3" xfId="192" xr:uid="{00000000-0005-0000-0000-000086010000}"/>
    <cellStyle name="桁区切り [0.00] 3 2" xfId="355" xr:uid="{00000000-0005-0000-0000-000087010000}"/>
    <cellStyle name="桁区切り [0.00] 3 2 2" xfId="513" xr:uid="{00000000-0005-0000-0000-000087010000}"/>
    <cellStyle name="桁区切り [0.00] 3 3" xfId="421" xr:uid="{00000000-0005-0000-0000-000088010000}"/>
    <cellStyle name="桁区切り [0.00] 3 3 2" xfId="539" xr:uid="{00000000-0005-0000-0000-000088010000}"/>
    <cellStyle name="桁区切り [0.00] 3 4" xfId="497" xr:uid="{00000000-0005-0000-0000-000086010000}"/>
    <cellStyle name="桁区切り 2" xfId="193" xr:uid="{00000000-0005-0000-0000-000089010000}"/>
    <cellStyle name="桁区切り 2 2" xfId="298" xr:uid="{00000000-0005-0000-0000-00008A010000}"/>
    <cellStyle name="桁区切り 2 2 2" xfId="260" xr:uid="{00000000-0005-0000-0000-00008B010000}"/>
    <cellStyle name="桁区切り 2 3" xfId="289" xr:uid="{00000000-0005-0000-0000-00008C010000}"/>
    <cellStyle name="桁区切り 3" xfId="261" xr:uid="{00000000-0005-0000-0000-00008D010000}"/>
    <cellStyle name="桁区切り 3 2" xfId="422" xr:uid="{00000000-0005-0000-0000-00008E010000}"/>
    <cellStyle name="桁区切り 4" xfId="290" xr:uid="{00000000-0005-0000-0000-00008F010000}"/>
    <cellStyle name="桁区切り 4 2" xfId="503" xr:uid="{00000000-0005-0000-0000-00008F010000}"/>
    <cellStyle name="標準 10" xfId="291" xr:uid="{00000000-0005-0000-0000-000090010000}"/>
    <cellStyle name="標準 2" xfId="194" xr:uid="{00000000-0005-0000-0000-000091010000}"/>
    <cellStyle name="標準 2 2" xfId="195" xr:uid="{00000000-0005-0000-0000-000092010000}"/>
    <cellStyle name="標準 2 2 2" xfId="262" xr:uid="{00000000-0005-0000-0000-000093010000}"/>
    <cellStyle name="標準 2 2 2 2" xfId="263" xr:uid="{00000000-0005-0000-0000-000094010000}"/>
    <cellStyle name="標準 2 3" xfId="292" xr:uid="{00000000-0005-0000-0000-000095010000}"/>
    <cellStyle name="標準 2 3 2" xfId="423" xr:uid="{00000000-0005-0000-0000-000096010000}"/>
    <cellStyle name="標準 2 4" xfId="300" xr:uid="{00000000-0005-0000-0000-000097010000}"/>
    <cellStyle name="標準 2_IFRs" xfId="424" xr:uid="{00000000-0005-0000-0000-000098010000}"/>
    <cellStyle name="標準 3" xfId="264" xr:uid="{00000000-0005-0000-0000-000099010000}"/>
    <cellStyle name="標準 4" xfId="265" xr:uid="{00000000-0005-0000-0000-00009A010000}"/>
    <cellStyle name="標準 5" xfId="266" xr:uid="{00000000-0005-0000-0000-00009B010000}"/>
    <cellStyle name="標準 6" xfId="267" xr:uid="{00000000-0005-0000-0000-00009C010000}"/>
    <cellStyle name="標準 6 2" xfId="293" xr:uid="{00000000-0005-0000-0000-00009D010000}"/>
    <cellStyle name="標準 7" xfId="294" xr:uid="{00000000-0005-0000-0000-00009E010000}"/>
    <cellStyle name="標準 8" xfId="268" xr:uid="{00000000-0005-0000-0000-00009F010000}"/>
    <cellStyle name="標準 9" xfId="295" xr:uid="{00000000-0005-0000-0000-0000A0010000}"/>
    <cellStyle name="標準_138(148)長期前払費用" xfId="100" xr:uid="{00000000-0005-0000-0000-0000A1010000}"/>
    <cellStyle name="良い" xfId="269" xr:uid="{00000000-0005-0000-0000-0000A2010000}"/>
    <cellStyle name="見出し 1" xfId="270" xr:uid="{00000000-0005-0000-0000-0000A3010000}"/>
    <cellStyle name="見出し 2" xfId="271" xr:uid="{00000000-0005-0000-0000-0000A4010000}"/>
    <cellStyle name="見出し 3" xfId="272" xr:uid="{00000000-0005-0000-0000-0000A5010000}"/>
    <cellStyle name="見出し 4" xfId="273" xr:uid="{00000000-0005-0000-0000-0000A6010000}"/>
    <cellStyle name="計算" xfId="274" xr:uid="{00000000-0005-0000-0000-0000A7010000}"/>
    <cellStyle name="説明文" xfId="275" xr:uid="{00000000-0005-0000-0000-0000A8010000}"/>
    <cellStyle name="警告文" xfId="276" xr:uid="{00000000-0005-0000-0000-0000A9010000}"/>
    <cellStyle name="集計" xfId="277" xr:uid="{00000000-0005-0000-0000-0000AA010000}"/>
  </cellStyles>
  <dxfs count="0"/>
  <tableStyles count="0" defaultTableStyle="TableStyleMedium9" defaultPivotStyle="PivotStyleLight16"/>
  <colors>
    <mruColors>
      <color rgb="FFFF3399"/>
      <color rgb="FF00FF00"/>
      <color rgb="FF00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757C8-C3B6-4AD7-9737-FAD759157709}">
  <dimension ref="A1:N56"/>
  <sheetViews>
    <sheetView view="pageBreakPreview" topLeftCell="A46" zoomScaleNormal="75" zoomScaleSheetLayoutView="100" zoomScalePageLayoutView="55" workbookViewId="0">
      <selection activeCell="H45" sqref="H45"/>
    </sheetView>
  </sheetViews>
  <sheetFormatPr defaultColWidth="9.42578125" defaultRowHeight="24" customHeight="1"/>
  <cols>
    <col min="1" max="1" width="82.85546875" style="99" customWidth="1"/>
    <col min="2" max="2" width="12.140625" style="125" customWidth="1"/>
    <col min="3" max="3" width="1.42578125" style="99" customWidth="1"/>
    <col min="4" max="4" width="15" style="1" customWidth="1"/>
    <col min="5" max="5" width="1.42578125" style="99" customWidth="1"/>
    <col min="6" max="6" width="15" style="1" customWidth="1"/>
    <col min="7" max="7" width="1.42578125" style="99" customWidth="1"/>
    <col min="8" max="8" width="15" style="1" customWidth="1"/>
    <col min="9" max="9" width="1.42578125" style="99" customWidth="1"/>
    <col min="10" max="10" width="15" style="99" customWidth="1"/>
    <col min="11" max="11" width="4.5703125" style="125" customWidth="1"/>
    <col min="12" max="12" width="10.42578125" style="125" customWidth="1"/>
    <col min="13" max="13" width="10.42578125" style="99" customWidth="1"/>
    <col min="14" max="14" width="11.42578125" style="99" bestFit="1" customWidth="1"/>
    <col min="15" max="16384" width="9.42578125" style="99"/>
  </cols>
  <sheetData>
    <row r="1" spans="1:14" s="103" customFormat="1" ht="24" customHeight="1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171"/>
      <c r="L1" s="171"/>
    </row>
    <row r="2" spans="1:14" s="103" customFormat="1" ht="24" customHeight="1">
      <c r="A2" s="198" t="s">
        <v>231</v>
      </c>
      <c r="B2" s="198"/>
      <c r="C2" s="198"/>
      <c r="D2" s="198"/>
      <c r="E2" s="198"/>
      <c r="F2" s="198"/>
      <c r="G2" s="198"/>
      <c r="H2" s="198"/>
      <c r="I2" s="198"/>
      <c r="J2" s="198"/>
      <c r="K2" s="171"/>
      <c r="L2" s="171"/>
    </row>
    <row r="3" spans="1:14" s="103" customFormat="1" ht="24" customHeight="1">
      <c r="A3" s="199" t="s">
        <v>235</v>
      </c>
      <c r="B3" s="199"/>
      <c r="C3" s="199"/>
      <c r="D3" s="199"/>
      <c r="E3" s="199"/>
      <c r="F3" s="199"/>
      <c r="G3" s="199"/>
      <c r="H3" s="199"/>
      <c r="I3" s="199"/>
      <c r="J3" s="199"/>
      <c r="K3" s="171"/>
      <c r="L3" s="171"/>
    </row>
    <row r="4" spans="1:14" s="103" customFormat="1" ht="24" customHeight="1">
      <c r="A4" s="200" t="s">
        <v>1</v>
      </c>
      <c r="B4" s="200"/>
      <c r="C4" s="200"/>
      <c r="D4" s="200"/>
      <c r="E4" s="200"/>
      <c r="F4" s="200"/>
      <c r="G4" s="200"/>
      <c r="H4" s="200"/>
      <c r="I4" s="200"/>
      <c r="J4" s="200"/>
      <c r="K4" s="171"/>
      <c r="L4" s="171"/>
    </row>
    <row r="5" spans="1:14" ht="9" customHeight="1">
      <c r="A5" s="100"/>
      <c r="B5" s="195"/>
      <c r="C5" s="100"/>
      <c r="D5" s="7"/>
      <c r="E5" s="100"/>
      <c r="F5" s="7"/>
      <c r="G5" s="100"/>
      <c r="H5" s="7"/>
      <c r="I5" s="100"/>
      <c r="J5" s="100"/>
    </row>
    <row r="6" spans="1:14" s="103" customFormat="1" ht="24" customHeight="1">
      <c r="A6" s="101"/>
      <c r="B6" s="191" t="s">
        <v>2</v>
      </c>
      <c r="D6" s="201" t="s">
        <v>3</v>
      </c>
      <c r="E6" s="201"/>
      <c r="F6" s="201"/>
      <c r="H6" s="202" t="s">
        <v>4</v>
      </c>
      <c r="I6" s="202"/>
      <c r="J6" s="202"/>
      <c r="K6" s="171"/>
      <c r="L6" s="171"/>
    </row>
    <row r="7" spans="1:14" s="178" customFormat="1" ht="24" customHeight="1">
      <c r="A7" s="175"/>
      <c r="B7" s="176"/>
      <c r="C7" s="197" t="s">
        <v>5</v>
      </c>
      <c r="D7" s="197"/>
      <c r="E7" s="197"/>
      <c r="F7" s="177"/>
      <c r="G7" s="197" t="s">
        <v>5</v>
      </c>
      <c r="H7" s="197"/>
      <c r="I7" s="197"/>
      <c r="J7" s="177"/>
      <c r="K7" s="183"/>
      <c r="L7" s="184"/>
    </row>
    <row r="8" spans="1:14" s="103" customFormat="1" ht="24" customHeight="1">
      <c r="A8" s="101"/>
      <c r="B8" s="191"/>
      <c r="D8" s="190" t="s">
        <v>6</v>
      </c>
      <c r="E8" s="170"/>
      <c r="F8" s="190" t="s">
        <v>6</v>
      </c>
      <c r="H8" s="190" t="s">
        <v>6</v>
      </c>
      <c r="I8" s="170"/>
      <c r="J8" s="190" t="s">
        <v>6</v>
      </c>
      <c r="K8" s="171"/>
      <c r="L8" s="171"/>
    </row>
    <row r="9" spans="1:14" s="103" customFormat="1" ht="24" customHeight="1">
      <c r="A9" s="101"/>
      <c r="B9" s="191"/>
      <c r="D9" s="192" t="s">
        <v>236</v>
      </c>
      <c r="E9" s="170"/>
      <c r="F9" s="190" t="s">
        <v>226</v>
      </c>
      <c r="H9" s="192" t="s">
        <v>236</v>
      </c>
      <c r="I9" s="170"/>
      <c r="J9" s="190" t="s">
        <v>226</v>
      </c>
      <c r="K9" s="171"/>
      <c r="L9" s="171"/>
    </row>
    <row r="10" spans="1:14" s="103" customFormat="1" ht="24" customHeight="1">
      <c r="A10" s="101"/>
      <c r="B10" s="191"/>
      <c r="D10" s="191">
        <v>2567</v>
      </c>
      <c r="E10" s="170"/>
      <c r="F10" s="191">
        <v>2567</v>
      </c>
      <c r="H10" s="191">
        <v>2567</v>
      </c>
      <c r="I10" s="170"/>
      <c r="J10" s="191">
        <v>2567</v>
      </c>
      <c r="L10" s="171"/>
      <c r="M10" s="171"/>
    </row>
    <row r="11" spans="1:14" ht="24" customHeight="1">
      <c r="A11" s="196" t="s">
        <v>7</v>
      </c>
      <c r="B11" s="196"/>
      <c r="C11" s="196"/>
      <c r="D11" s="8"/>
      <c r="E11" s="196"/>
      <c r="F11" s="8"/>
      <c r="G11" s="196"/>
      <c r="H11" s="9"/>
      <c r="I11" s="166"/>
      <c r="J11" s="9"/>
      <c r="M11" s="125"/>
    </row>
    <row r="12" spans="1:14" ht="24" customHeight="1">
      <c r="A12" s="99" t="s">
        <v>8</v>
      </c>
      <c r="I12" s="5"/>
      <c r="J12" s="1"/>
      <c r="M12" s="125"/>
    </row>
    <row r="13" spans="1:14" ht="24" customHeight="1">
      <c r="A13" s="155" t="s">
        <v>9</v>
      </c>
      <c r="B13" s="125">
        <v>4.0999999999999996</v>
      </c>
      <c r="C13" s="155"/>
      <c r="D13" s="80">
        <v>4518551</v>
      </c>
      <c r="E13" s="2"/>
      <c r="F13" s="1">
        <v>2796656</v>
      </c>
      <c r="G13" s="185"/>
      <c r="H13" s="1">
        <v>3019167</v>
      </c>
      <c r="I13" s="2"/>
      <c r="J13" s="1">
        <v>2038586</v>
      </c>
      <c r="K13" s="158"/>
      <c r="L13" s="172"/>
      <c r="M13" s="172"/>
    </row>
    <row r="14" spans="1:14" ht="24" customHeight="1">
      <c r="A14" s="155" t="s">
        <v>10</v>
      </c>
      <c r="C14" s="155"/>
      <c r="D14" s="80"/>
      <c r="E14" s="2"/>
      <c r="G14" s="185"/>
      <c r="I14" s="2"/>
      <c r="J14" s="1"/>
      <c r="L14" s="172"/>
    </row>
    <row r="15" spans="1:14" ht="24" customHeight="1">
      <c r="A15" s="112" t="s">
        <v>11</v>
      </c>
      <c r="B15" s="125">
        <v>5</v>
      </c>
      <c r="C15" s="155"/>
      <c r="D15" s="80">
        <v>77289948</v>
      </c>
      <c r="E15" s="2"/>
      <c r="F15" s="1">
        <v>78836213</v>
      </c>
      <c r="G15" s="185"/>
      <c r="H15" s="1">
        <v>73320273</v>
      </c>
      <c r="I15" s="2"/>
      <c r="J15" s="1">
        <v>75336612</v>
      </c>
      <c r="K15" s="172"/>
      <c r="L15" s="172"/>
      <c r="M15" s="134"/>
      <c r="N15" s="134"/>
    </row>
    <row r="16" spans="1:14" ht="24" customHeight="1">
      <c r="A16" s="112" t="s">
        <v>12</v>
      </c>
      <c r="C16" s="155"/>
      <c r="D16" s="80">
        <v>1042289</v>
      </c>
      <c r="E16" s="2"/>
      <c r="F16" s="1">
        <v>509062</v>
      </c>
      <c r="G16" s="185"/>
      <c r="H16" s="1">
        <f>1240279-367514</f>
        <v>872765</v>
      </c>
      <c r="I16" s="2"/>
      <c r="J16" s="1">
        <v>381926</v>
      </c>
      <c r="L16" s="172"/>
    </row>
    <row r="17" spans="1:14" ht="24" customHeight="1">
      <c r="A17" s="155" t="s">
        <v>13</v>
      </c>
      <c r="B17" s="125">
        <v>6</v>
      </c>
      <c r="C17" s="155"/>
      <c r="D17" s="106">
        <v>0</v>
      </c>
      <c r="E17" s="2"/>
      <c r="F17" s="106">
        <v>0</v>
      </c>
      <c r="G17" s="185"/>
      <c r="H17" s="1">
        <v>27044</v>
      </c>
      <c r="I17" s="2"/>
      <c r="J17" s="1">
        <v>28621</v>
      </c>
      <c r="L17" s="172"/>
    </row>
    <row r="18" spans="1:14" ht="24" customHeight="1">
      <c r="A18" s="155" t="s">
        <v>14</v>
      </c>
      <c r="B18" s="125">
        <v>7</v>
      </c>
      <c r="C18" s="155"/>
      <c r="D18" s="80">
        <v>1567</v>
      </c>
      <c r="E18" s="2"/>
      <c r="F18" s="1">
        <v>1590</v>
      </c>
      <c r="G18" s="185"/>
      <c r="H18" s="106">
        <v>0</v>
      </c>
      <c r="I18" s="2"/>
      <c r="J18" s="106">
        <v>0</v>
      </c>
      <c r="L18" s="172"/>
    </row>
    <row r="19" spans="1:14" ht="24" customHeight="1">
      <c r="A19" s="155" t="s">
        <v>228</v>
      </c>
      <c r="B19" s="125">
        <v>12.1</v>
      </c>
      <c r="C19" s="155"/>
      <c r="D19" s="106">
        <v>0</v>
      </c>
      <c r="E19" s="2"/>
      <c r="F19" s="106">
        <v>0</v>
      </c>
      <c r="G19" s="185"/>
      <c r="H19" s="1">
        <v>53432</v>
      </c>
      <c r="I19" s="2"/>
      <c r="J19" s="1">
        <v>2441</v>
      </c>
      <c r="L19" s="172"/>
    </row>
    <row r="20" spans="1:14" ht="24" customHeight="1">
      <c r="A20" s="155" t="s">
        <v>15</v>
      </c>
      <c r="C20" s="155"/>
      <c r="E20" s="2"/>
      <c r="G20" s="185"/>
      <c r="I20" s="2"/>
      <c r="J20" s="1"/>
      <c r="L20" s="172"/>
    </row>
    <row r="21" spans="1:14" ht="24" customHeight="1">
      <c r="A21" s="169" t="s">
        <v>16</v>
      </c>
      <c r="B21" s="125">
        <v>11</v>
      </c>
      <c r="C21" s="155"/>
      <c r="D21" s="106">
        <v>0</v>
      </c>
      <c r="E21" s="2"/>
      <c r="F21" s="106">
        <v>0</v>
      </c>
      <c r="G21" s="185"/>
      <c r="H21" s="1">
        <v>484884</v>
      </c>
      <c r="I21" s="2"/>
      <c r="J21" s="1">
        <v>308045</v>
      </c>
      <c r="L21" s="172"/>
    </row>
    <row r="22" spans="1:14" ht="24" customHeight="1">
      <c r="A22" s="155" t="s">
        <v>17</v>
      </c>
      <c r="B22" s="90">
        <v>18</v>
      </c>
      <c r="C22" s="155"/>
      <c r="D22" s="80">
        <v>735716</v>
      </c>
      <c r="E22" s="2"/>
      <c r="F22" s="1">
        <v>1027407</v>
      </c>
      <c r="G22" s="185"/>
      <c r="H22" s="1">
        <v>735716</v>
      </c>
      <c r="I22" s="2"/>
      <c r="J22" s="1">
        <v>1027407</v>
      </c>
      <c r="K22" s="158"/>
      <c r="L22" s="172"/>
      <c r="M22" s="172"/>
    </row>
    <row r="23" spans="1:14" ht="24" customHeight="1">
      <c r="A23" s="155" t="s">
        <v>18</v>
      </c>
      <c r="B23" s="90"/>
      <c r="C23" s="155"/>
      <c r="D23" s="106">
        <v>0</v>
      </c>
      <c r="E23" s="2"/>
      <c r="F23" s="1">
        <v>115204</v>
      </c>
      <c r="G23" s="185"/>
      <c r="H23" s="106">
        <v>0</v>
      </c>
      <c r="I23" s="2"/>
      <c r="J23" s="1">
        <v>115204</v>
      </c>
      <c r="K23" s="158"/>
      <c r="L23" s="172"/>
      <c r="M23" s="172"/>
    </row>
    <row r="24" spans="1:14" ht="24" customHeight="1">
      <c r="A24" s="155" t="s">
        <v>229</v>
      </c>
      <c r="B24" s="90"/>
      <c r="C24" s="155"/>
      <c r="D24" s="80">
        <v>42265</v>
      </c>
      <c r="E24" s="2"/>
      <c r="F24" s="1">
        <v>24610</v>
      </c>
      <c r="G24" s="185"/>
      <c r="H24" s="1">
        <v>41995</v>
      </c>
      <c r="I24" s="2"/>
      <c r="J24" s="1">
        <v>23958</v>
      </c>
      <c r="K24" s="158"/>
      <c r="L24" s="172"/>
      <c r="M24" s="172"/>
    </row>
    <row r="25" spans="1:14" ht="24" customHeight="1">
      <c r="A25" s="155" t="s">
        <v>19</v>
      </c>
      <c r="C25" s="155"/>
      <c r="D25" s="80">
        <v>65144</v>
      </c>
      <c r="E25" s="2"/>
      <c r="F25" s="1">
        <v>59051</v>
      </c>
      <c r="G25" s="185"/>
      <c r="H25" s="1">
        <v>46436</v>
      </c>
      <c r="I25" s="2"/>
      <c r="J25" s="1">
        <v>45744</v>
      </c>
      <c r="K25" s="172"/>
      <c r="L25" s="172"/>
      <c r="N25" s="134"/>
    </row>
    <row r="26" spans="1:14" ht="24" customHeight="1">
      <c r="A26" s="112" t="s">
        <v>20</v>
      </c>
      <c r="C26" s="168"/>
      <c r="D26" s="12">
        <f>SUM(D13:D25)</f>
        <v>83695480</v>
      </c>
      <c r="E26" s="6"/>
      <c r="F26" s="12">
        <f>SUM(F13:F25)</f>
        <v>83369793</v>
      </c>
      <c r="G26" s="186"/>
      <c r="H26" s="12">
        <f>SUM(H13:H25)</f>
        <v>78601712</v>
      </c>
      <c r="I26" s="6"/>
      <c r="J26" s="12">
        <f>SUM(J13:J25)</f>
        <v>79308544</v>
      </c>
      <c r="K26" s="172"/>
      <c r="L26" s="172"/>
    </row>
    <row r="27" spans="1:14" ht="8.4499999999999993" customHeight="1">
      <c r="E27" s="1"/>
      <c r="G27" s="1"/>
      <c r="I27" s="1"/>
      <c r="J27" s="1"/>
      <c r="L27" s="172"/>
    </row>
    <row r="28" spans="1:14" ht="24" customHeight="1">
      <c r="A28" s="99" t="s">
        <v>21</v>
      </c>
      <c r="D28" s="10"/>
      <c r="E28" s="10"/>
      <c r="F28" s="10"/>
      <c r="G28" s="1"/>
      <c r="H28" s="10"/>
      <c r="I28" s="10"/>
      <c r="J28" s="10"/>
      <c r="L28" s="172"/>
    </row>
    <row r="29" spans="1:14" ht="24" customHeight="1">
      <c r="A29" s="155" t="s">
        <v>22</v>
      </c>
      <c r="D29" s="10"/>
      <c r="E29" s="10"/>
      <c r="F29" s="10"/>
      <c r="G29" s="1"/>
      <c r="H29" s="10"/>
      <c r="I29" s="10"/>
      <c r="J29" s="10"/>
      <c r="L29" s="172"/>
    </row>
    <row r="30" spans="1:14" ht="24" customHeight="1">
      <c r="A30" s="112" t="s">
        <v>11</v>
      </c>
      <c r="B30" s="125">
        <v>5</v>
      </c>
      <c r="D30" s="11">
        <v>5696150</v>
      </c>
      <c r="E30" s="10"/>
      <c r="F30" s="11">
        <v>4180462</v>
      </c>
      <c r="G30" s="1"/>
      <c r="H30" s="10">
        <v>2602881</v>
      </c>
      <c r="I30" s="10"/>
      <c r="J30" s="11">
        <v>2072649</v>
      </c>
      <c r="L30" s="172"/>
    </row>
    <row r="31" spans="1:14" ht="24" customHeight="1">
      <c r="A31" s="112" t="s">
        <v>12</v>
      </c>
      <c r="D31" s="106">
        <v>0</v>
      </c>
      <c r="E31" s="10"/>
      <c r="F31" s="11">
        <v>24703</v>
      </c>
      <c r="G31" s="10"/>
      <c r="H31" s="106">
        <v>0</v>
      </c>
      <c r="I31" s="1"/>
      <c r="J31" s="11">
        <v>24703</v>
      </c>
      <c r="K31" s="187"/>
      <c r="L31" s="172"/>
    </row>
    <row r="32" spans="1:14" ht="24" customHeight="1">
      <c r="A32" s="155" t="s">
        <v>23</v>
      </c>
      <c r="D32" s="11">
        <v>40967</v>
      </c>
      <c r="E32" s="10"/>
      <c r="F32" s="11">
        <v>38275</v>
      </c>
      <c r="G32" s="10"/>
      <c r="H32" s="106">
        <v>0</v>
      </c>
      <c r="I32" s="1"/>
      <c r="J32" s="106">
        <v>0</v>
      </c>
      <c r="L32" s="172"/>
    </row>
    <row r="33" spans="1:13" ht="24" customHeight="1">
      <c r="A33" s="155" t="s">
        <v>24</v>
      </c>
      <c r="B33" s="90">
        <v>6</v>
      </c>
      <c r="D33" s="106">
        <v>0</v>
      </c>
      <c r="F33" s="106">
        <v>0</v>
      </c>
      <c r="H33" s="1">
        <v>54088</v>
      </c>
      <c r="J33" s="1">
        <v>57241</v>
      </c>
      <c r="L33" s="172"/>
    </row>
    <row r="34" spans="1:13" ht="24" customHeight="1">
      <c r="A34" s="155" t="s">
        <v>25</v>
      </c>
      <c r="B34" s="125">
        <v>7</v>
      </c>
      <c r="D34" s="1">
        <v>20204</v>
      </c>
      <c r="F34" s="11">
        <v>22617</v>
      </c>
      <c r="H34" s="106">
        <v>0</v>
      </c>
      <c r="J34" s="106">
        <v>0</v>
      </c>
      <c r="L34" s="172"/>
    </row>
    <row r="35" spans="1:13" ht="24" customHeight="1">
      <c r="A35" s="155" t="s">
        <v>254</v>
      </c>
      <c r="B35" s="125">
        <v>8.3000000000000007</v>
      </c>
      <c r="D35" s="106">
        <v>0</v>
      </c>
      <c r="E35" s="10"/>
      <c r="F35" s="106">
        <v>0</v>
      </c>
      <c r="H35" s="1">
        <v>367514</v>
      </c>
      <c r="J35" s="106">
        <v>0</v>
      </c>
      <c r="L35" s="172"/>
    </row>
    <row r="36" spans="1:13" ht="24" customHeight="1">
      <c r="A36" s="155" t="s">
        <v>26</v>
      </c>
      <c r="B36" s="125">
        <v>8</v>
      </c>
      <c r="D36" s="106">
        <v>0</v>
      </c>
      <c r="E36" s="10"/>
      <c r="F36" s="106">
        <v>0</v>
      </c>
      <c r="G36" s="10"/>
      <c r="H36" s="1">
        <v>1310909</v>
      </c>
      <c r="I36" s="1"/>
      <c r="J36" s="1">
        <v>1260909</v>
      </c>
      <c r="L36" s="172"/>
    </row>
    <row r="37" spans="1:13" ht="24" customHeight="1">
      <c r="A37" s="155" t="s">
        <v>27</v>
      </c>
      <c r="B37" s="99"/>
      <c r="D37" s="99"/>
      <c r="F37" s="106"/>
      <c r="H37" s="99"/>
      <c r="I37" s="1"/>
      <c r="J37" s="1"/>
      <c r="L37" s="172"/>
    </row>
    <row r="38" spans="1:13" ht="24" customHeight="1">
      <c r="A38" s="169" t="s">
        <v>28</v>
      </c>
      <c r="B38" s="125">
        <v>9</v>
      </c>
      <c r="D38" s="1">
        <v>14471</v>
      </c>
      <c r="E38" s="10"/>
      <c r="F38" s="1">
        <v>14471</v>
      </c>
      <c r="G38" s="10"/>
      <c r="H38" s="11">
        <v>14471</v>
      </c>
      <c r="I38" s="1"/>
      <c r="J38" s="1">
        <v>14471</v>
      </c>
      <c r="L38" s="172"/>
    </row>
    <row r="39" spans="1:13" ht="24" customHeight="1">
      <c r="A39" s="155" t="s">
        <v>27</v>
      </c>
      <c r="D39" s="106"/>
      <c r="E39" s="10"/>
      <c r="G39" s="10"/>
      <c r="H39" s="106"/>
      <c r="I39" s="1"/>
      <c r="J39" s="1"/>
      <c r="K39" s="172"/>
      <c r="L39" s="172"/>
    </row>
    <row r="40" spans="1:13" ht="24" customHeight="1">
      <c r="A40" s="169" t="s">
        <v>29</v>
      </c>
      <c r="B40" s="125">
        <v>10</v>
      </c>
      <c r="D40" s="1">
        <v>216000</v>
      </c>
      <c r="E40" s="79"/>
      <c r="F40" s="1">
        <v>216000</v>
      </c>
      <c r="G40" s="10"/>
      <c r="H40" s="11">
        <v>216000</v>
      </c>
      <c r="I40" s="1"/>
      <c r="J40" s="1">
        <v>216000</v>
      </c>
      <c r="K40" s="172"/>
      <c r="L40" s="172"/>
    </row>
    <row r="41" spans="1:13" ht="24" customHeight="1">
      <c r="A41" s="155" t="s">
        <v>30</v>
      </c>
      <c r="B41" s="125">
        <v>12.1</v>
      </c>
      <c r="C41" s="155"/>
      <c r="D41" s="106">
        <v>0</v>
      </c>
      <c r="E41" s="2"/>
      <c r="F41" s="106">
        <v>0</v>
      </c>
      <c r="G41" s="2"/>
      <c r="H41" s="1">
        <v>30642</v>
      </c>
      <c r="I41" s="185"/>
      <c r="J41" s="1">
        <v>81633</v>
      </c>
      <c r="L41" s="172"/>
    </row>
    <row r="42" spans="1:13" ht="24" customHeight="1">
      <c r="A42" s="155" t="s">
        <v>31</v>
      </c>
      <c r="C42" s="104"/>
      <c r="D42" s="1">
        <v>582217</v>
      </c>
      <c r="E42" s="104"/>
      <c r="F42" s="1">
        <v>529560</v>
      </c>
      <c r="G42" s="104"/>
      <c r="H42" s="1">
        <v>448414</v>
      </c>
      <c r="I42" s="104"/>
      <c r="J42" s="1">
        <v>401801</v>
      </c>
      <c r="K42" s="172"/>
      <c r="L42" s="172"/>
    </row>
    <row r="43" spans="1:13" ht="24" customHeight="1">
      <c r="A43" s="155" t="s">
        <v>32</v>
      </c>
      <c r="D43" s="1">
        <v>643161</v>
      </c>
      <c r="F43" s="1">
        <v>630947</v>
      </c>
      <c r="H43" s="1">
        <v>500324</v>
      </c>
      <c r="J43" s="1">
        <v>546129</v>
      </c>
      <c r="L43" s="172"/>
    </row>
    <row r="44" spans="1:13" ht="24" customHeight="1">
      <c r="A44" s="155" t="s">
        <v>33</v>
      </c>
      <c r="D44" s="1">
        <v>774808</v>
      </c>
      <c r="F44" s="1">
        <v>850578</v>
      </c>
      <c r="H44" s="1">
        <v>649271</v>
      </c>
      <c r="J44" s="1">
        <v>719204</v>
      </c>
      <c r="L44" s="172"/>
    </row>
    <row r="45" spans="1:13" ht="24" customHeight="1">
      <c r="A45" s="155" t="s">
        <v>34</v>
      </c>
      <c r="B45" s="90">
        <v>18</v>
      </c>
      <c r="D45" s="106">
        <v>0</v>
      </c>
      <c r="F45" s="1">
        <v>377276</v>
      </c>
      <c r="H45" s="106">
        <v>0</v>
      </c>
      <c r="J45" s="1">
        <v>377276</v>
      </c>
      <c r="K45" s="158"/>
      <c r="L45" s="172"/>
      <c r="M45" s="172"/>
    </row>
    <row r="46" spans="1:13" ht="24" customHeight="1">
      <c r="A46" s="155" t="s">
        <v>35</v>
      </c>
      <c r="B46" s="90">
        <v>13</v>
      </c>
      <c r="D46" s="1">
        <v>2395914</v>
      </c>
      <c r="F46" s="1">
        <v>2088551</v>
      </c>
      <c r="H46" s="1">
        <v>2311559</v>
      </c>
      <c r="J46" s="1">
        <v>2012633</v>
      </c>
      <c r="L46" s="172"/>
    </row>
    <row r="47" spans="1:13" ht="24" customHeight="1">
      <c r="A47" s="155" t="s">
        <v>36</v>
      </c>
      <c r="D47" s="1">
        <v>160413</v>
      </c>
      <c r="F47" s="1">
        <v>155297</v>
      </c>
      <c r="H47" s="1">
        <v>139147</v>
      </c>
      <c r="J47" s="1">
        <v>134946</v>
      </c>
      <c r="K47" s="172"/>
      <c r="L47" s="172"/>
    </row>
    <row r="48" spans="1:13" ht="24" customHeight="1">
      <c r="A48" s="112" t="s">
        <v>37</v>
      </c>
      <c r="D48" s="12">
        <f>SUM(D30:D47)</f>
        <v>10544305</v>
      </c>
      <c r="F48" s="12">
        <f>SUM(F30:F47)</f>
        <v>9128737</v>
      </c>
      <c r="H48" s="12">
        <f>SUM(H30:H47)</f>
        <v>8645220</v>
      </c>
      <c r="J48" s="12">
        <f>SUM(J30:J47)</f>
        <v>7919595</v>
      </c>
      <c r="L48" s="172"/>
    </row>
    <row r="49" spans="1:12" ht="24" customHeight="1" thickBot="1">
      <c r="A49" s="104" t="s">
        <v>38</v>
      </c>
      <c r="D49" s="13">
        <f>D48+D26</f>
        <v>94239785</v>
      </c>
      <c r="F49" s="13">
        <f>+F26+F48</f>
        <v>92498530</v>
      </c>
      <c r="H49" s="13">
        <f>H48+H26</f>
        <v>87246932</v>
      </c>
      <c r="J49" s="83">
        <f>+J26+J48</f>
        <v>87228139</v>
      </c>
      <c r="K49" s="172"/>
      <c r="L49" s="172"/>
    </row>
    <row r="50" spans="1:12" ht="21" customHeight="1" thickTop="1">
      <c r="A50" s="104"/>
      <c r="D50" s="10"/>
      <c r="F50" s="10"/>
      <c r="H50" s="10"/>
      <c r="J50" s="94"/>
      <c r="K50" s="172"/>
      <c r="L50" s="172"/>
    </row>
    <row r="51" spans="1:12" ht="21" customHeight="1">
      <c r="A51" s="104"/>
      <c r="D51" s="10"/>
      <c r="F51" s="10"/>
      <c r="H51" s="10"/>
      <c r="J51" s="94"/>
      <c r="K51" s="172"/>
      <c r="L51" s="172"/>
    </row>
    <row r="52" spans="1:12" ht="21" customHeight="1">
      <c r="A52" s="104"/>
      <c r="D52" s="10"/>
      <c r="F52" s="10"/>
      <c r="H52" s="10"/>
      <c r="J52" s="94"/>
      <c r="K52" s="172"/>
      <c r="L52" s="172"/>
    </row>
    <row r="53" spans="1:12" ht="21" customHeight="1">
      <c r="A53" s="104"/>
      <c r="D53" s="10"/>
      <c r="F53" s="10"/>
      <c r="H53" s="10"/>
      <c r="J53" s="94"/>
      <c r="K53" s="172"/>
      <c r="L53" s="172"/>
    </row>
    <row r="54" spans="1:12" ht="21" customHeight="1">
      <c r="A54" s="104"/>
      <c r="D54" s="10"/>
      <c r="F54" s="10"/>
      <c r="H54" s="10"/>
      <c r="J54" s="94"/>
      <c r="K54" s="172"/>
      <c r="L54" s="172"/>
    </row>
    <row r="55" spans="1:12" ht="24" customHeight="1">
      <c r="A55" s="99" t="s">
        <v>39</v>
      </c>
      <c r="J55" s="1"/>
    </row>
    <row r="56" spans="1:12" ht="24" customHeight="1">
      <c r="D56" s="1">
        <f>+D49-'งบฐานะการเงิน (2)'!D77</f>
        <v>0</v>
      </c>
      <c r="H56" s="1">
        <f>+H49-'งบฐานะการเงิน (2)'!H77</f>
        <v>0</v>
      </c>
    </row>
  </sheetData>
  <mergeCells count="8">
    <mergeCell ref="C7:E7"/>
    <mergeCell ref="G7:I7"/>
    <mergeCell ref="A1:J1"/>
    <mergeCell ref="A2:J2"/>
    <mergeCell ref="A3:J3"/>
    <mergeCell ref="A4:J4"/>
    <mergeCell ref="D6:F6"/>
    <mergeCell ref="H6:J6"/>
  </mergeCells>
  <pageMargins left="1" right="0.3" top="1" bottom="0.5" header="0.59055118110236204" footer="0.31496062992126"/>
  <pageSetup paperSize="9" scale="57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49C12-5A7C-42AF-93C0-39DC28E99EDC}">
  <dimension ref="A1:M98"/>
  <sheetViews>
    <sheetView view="pageBreakPreview" topLeftCell="A73" zoomScaleNormal="80" zoomScaleSheetLayoutView="100" zoomScalePageLayoutView="60" workbookViewId="0">
      <selection activeCell="J75" sqref="J75"/>
    </sheetView>
  </sheetViews>
  <sheetFormatPr defaultColWidth="9.42578125" defaultRowHeight="24" customHeight="1"/>
  <cols>
    <col min="1" max="1" width="85.140625" style="99" customWidth="1"/>
    <col min="2" max="2" width="10.42578125" style="99" customWidth="1"/>
    <col min="3" max="3" width="1.42578125" style="99" customWidth="1"/>
    <col min="4" max="4" width="15" style="1" customWidth="1"/>
    <col min="5" max="5" width="1.42578125" style="99" customWidth="1"/>
    <col min="6" max="6" width="15" style="1" customWidth="1"/>
    <col min="7" max="7" width="1.42578125" style="1" customWidth="1"/>
    <col min="8" max="8" width="15" style="1" customWidth="1"/>
    <col min="9" max="9" width="1.42578125" style="99" customWidth="1"/>
    <col min="10" max="10" width="15" style="1" customWidth="1"/>
    <col min="11" max="11" width="4.5703125" style="99" customWidth="1"/>
    <col min="12" max="12" width="10.42578125" style="99" bestFit="1" customWidth="1"/>
    <col min="13" max="13" width="11.42578125" style="99" bestFit="1" customWidth="1"/>
    <col min="14" max="16384" width="9.42578125" style="99"/>
  </cols>
  <sheetData>
    <row r="1" spans="1:13" ht="24" customHeight="1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3" ht="24" customHeight="1">
      <c r="A2" s="198" t="s">
        <v>232</v>
      </c>
      <c r="B2" s="198"/>
      <c r="C2" s="198"/>
      <c r="D2" s="198"/>
      <c r="E2" s="198"/>
      <c r="F2" s="198"/>
      <c r="G2" s="198"/>
      <c r="H2" s="198"/>
      <c r="I2" s="198"/>
      <c r="J2" s="198"/>
    </row>
    <row r="3" spans="1:13" ht="24" customHeight="1">
      <c r="A3" s="199" t="s">
        <v>235</v>
      </c>
      <c r="B3" s="199"/>
      <c r="C3" s="199"/>
      <c r="D3" s="199"/>
      <c r="E3" s="199"/>
      <c r="F3" s="199"/>
      <c r="G3" s="199"/>
      <c r="H3" s="199"/>
      <c r="I3" s="199"/>
      <c r="J3" s="199"/>
    </row>
    <row r="4" spans="1:13" ht="23.25">
      <c r="A4" s="203" t="s">
        <v>1</v>
      </c>
      <c r="B4" s="203"/>
      <c r="C4" s="203"/>
      <c r="D4" s="203"/>
      <c r="E4" s="203"/>
      <c r="F4" s="203"/>
      <c r="G4" s="203"/>
      <c r="H4" s="203"/>
      <c r="I4" s="203"/>
      <c r="J4" s="203"/>
    </row>
    <row r="5" spans="1:13" ht="9" customHeight="1">
      <c r="A5" s="100"/>
      <c r="B5" s="195"/>
      <c r="C5" s="100"/>
      <c r="D5" s="7"/>
      <c r="E5" s="100"/>
      <c r="F5" s="7"/>
      <c r="G5" s="100"/>
      <c r="H5" s="7"/>
      <c r="I5" s="100"/>
      <c r="J5" s="100"/>
      <c r="K5" s="125"/>
      <c r="L5" s="125"/>
    </row>
    <row r="6" spans="1:13" s="103" customFormat="1" ht="24" customHeight="1">
      <c r="A6" s="101"/>
      <c r="B6" s="191" t="s">
        <v>2</v>
      </c>
      <c r="D6" s="201" t="s">
        <v>3</v>
      </c>
      <c r="E6" s="201"/>
      <c r="F6" s="201"/>
      <c r="G6" s="102"/>
      <c r="H6" s="202" t="s">
        <v>4</v>
      </c>
      <c r="I6" s="202"/>
      <c r="J6" s="202"/>
    </row>
    <row r="7" spans="1:13" s="103" customFormat="1" ht="24" customHeight="1">
      <c r="A7" s="101"/>
      <c r="B7" s="191"/>
      <c r="C7" s="197" t="s">
        <v>5</v>
      </c>
      <c r="D7" s="197"/>
      <c r="E7" s="197"/>
      <c r="F7" s="190"/>
      <c r="G7" s="197" t="s">
        <v>5</v>
      </c>
      <c r="H7" s="197"/>
      <c r="I7" s="197"/>
      <c r="J7" s="191"/>
    </row>
    <row r="8" spans="1:13" s="103" customFormat="1" ht="24" customHeight="1">
      <c r="A8" s="101"/>
      <c r="B8" s="191"/>
      <c r="D8" s="190" t="s">
        <v>6</v>
      </c>
      <c r="E8" s="170"/>
      <c r="F8" s="190" t="s">
        <v>6</v>
      </c>
      <c r="H8" s="190" t="s">
        <v>6</v>
      </c>
      <c r="I8" s="170"/>
      <c r="J8" s="190" t="s">
        <v>6</v>
      </c>
    </row>
    <row r="9" spans="1:13" s="103" customFormat="1" ht="24" customHeight="1">
      <c r="A9" s="101"/>
      <c r="B9" s="191"/>
      <c r="D9" s="192" t="s">
        <v>236</v>
      </c>
      <c r="E9" s="170"/>
      <c r="F9" s="190" t="s">
        <v>226</v>
      </c>
      <c r="H9" s="192" t="s">
        <v>236</v>
      </c>
      <c r="I9" s="170"/>
      <c r="J9" s="190" t="s">
        <v>226</v>
      </c>
    </row>
    <row r="10" spans="1:13" s="103" customFormat="1" ht="24" customHeight="1">
      <c r="A10" s="101"/>
      <c r="B10" s="191"/>
      <c r="D10" s="191">
        <v>2567</v>
      </c>
      <c r="E10" s="170"/>
      <c r="F10" s="191">
        <v>2567</v>
      </c>
      <c r="H10" s="191">
        <v>2567</v>
      </c>
      <c r="I10" s="170"/>
      <c r="J10" s="191">
        <v>2567</v>
      </c>
      <c r="L10" s="171"/>
      <c r="M10" s="171"/>
    </row>
    <row r="11" spans="1:13" ht="24" customHeight="1">
      <c r="A11" s="196" t="s">
        <v>40</v>
      </c>
      <c r="B11" s="196"/>
      <c r="C11" s="196"/>
      <c r="D11" s="8"/>
      <c r="E11" s="196"/>
      <c r="F11" s="8"/>
      <c r="G11" s="36"/>
      <c r="H11" s="8"/>
      <c r="I11" s="196"/>
      <c r="J11" s="8"/>
      <c r="K11" s="125"/>
      <c r="L11" s="125"/>
      <c r="M11" s="125"/>
    </row>
    <row r="12" spans="1:13" ht="24" customHeight="1">
      <c r="A12" s="166" t="s">
        <v>41</v>
      </c>
      <c r="B12" s="89"/>
      <c r="C12" s="166"/>
      <c r="D12" s="9"/>
      <c r="E12" s="166"/>
      <c r="F12" s="9"/>
      <c r="G12" s="9"/>
      <c r="I12" s="2"/>
      <c r="K12" s="125"/>
      <c r="L12" s="125"/>
      <c r="M12" s="125"/>
    </row>
    <row r="13" spans="1:13" ht="24" customHeight="1">
      <c r="A13" s="155" t="s">
        <v>42</v>
      </c>
      <c r="B13" s="90">
        <v>14</v>
      </c>
      <c r="C13" s="155"/>
      <c r="D13" s="1">
        <v>5527249</v>
      </c>
      <c r="E13" s="19"/>
      <c r="F13" s="1">
        <v>2682231</v>
      </c>
      <c r="G13" s="19"/>
      <c r="H13" s="1">
        <v>2270000</v>
      </c>
      <c r="I13" s="1"/>
      <c r="J13" s="1">
        <v>500000</v>
      </c>
      <c r="K13" s="158"/>
      <c r="L13" s="172"/>
      <c r="M13" s="172"/>
    </row>
    <row r="14" spans="1:13" ht="24" customHeight="1">
      <c r="A14" s="155" t="s">
        <v>43</v>
      </c>
      <c r="B14" s="91"/>
      <c r="C14" s="155"/>
      <c r="E14" s="19"/>
      <c r="G14" s="19"/>
      <c r="H14" s="99"/>
      <c r="I14" s="1"/>
      <c r="J14" s="99"/>
      <c r="M14" s="134"/>
    </row>
    <row r="15" spans="1:13" ht="24" customHeight="1">
      <c r="A15" s="112" t="s">
        <v>44</v>
      </c>
      <c r="B15" s="91"/>
      <c r="C15" s="155"/>
      <c r="D15" s="1">
        <v>360929</v>
      </c>
      <c r="E15" s="19"/>
      <c r="F15" s="1">
        <v>84862</v>
      </c>
      <c r="G15" s="19"/>
      <c r="H15" s="1">
        <v>327605</v>
      </c>
      <c r="I15" s="1"/>
      <c r="J15" s="1">
        <v>49893</v>
      </c>
    </row>
    <row r="16" spans="1:13" ht="24" customHeight="1">
      <c r="A16" s="112" t="s">
        <v>45</v>
      </c>
      <c r="B16" s="90"/>
      <c r="C16" s="155"/>
      <c r="D16" s="1">
        <v>1595164</v>
      </c>
      <c r="E16" s="166"/>
      <c r="F16" s="1">
        <v>1625006</v>
      </c>
      <c r="G16" s="166"/>
      <c r="H16" s="1">
        <v>1513494</v>
      </c>
      <c r="I16" s="9"/>
      <c r="J16" s="1">
        <v>1557662</v>
      </c>
    </row>
    <row r="17" spans="1:13" ht="24" customHeight="1">
      <c r="A17" s="155" t="s">
        <v>46</v>
      </c>
      <c r="B17" s="90"/>
      <c r="C17" s="155"/>
      <c r="E17" s="19"/>
      <c r="G17" s="19"/>
      <c r="H17" s="99"/>
      <c r="I17" s="1"/>
      <c r="J17" s="99"/>
    </row>
    <row r="18" spans="1:13" ht="24" customHeight="1">
      <c r="A18" s="112" t="s">
        <v>47</v>
      </c>
      <c r="B18" s="90">
        <v>15</v>
      </c>
      <c r="C18" s="169"/>
      <c r="D18" s="1">
        <v>19250491</v>
      </c>
      <c r="E18" s="19"/>
      <c r="F18" s="1">
        <v>16960051</v>
      </c>
      <c r="G18" s="19"/>
      <c r="H18" s="1">
        <v>18892211</v>
      </c>
      <c r="I18" s="1"/>
      <c r="J18" s="1">
        <v>16960051</v>
      </c>
      <c r="K18" s="158"/>
      <c r="L18" s="172"/>
      <c r="M18" s="172"/>
    </row>
    <row r="19" spans="1:13" ht="24" customHeight="1">
      <c r="A19" s="112" t="s">
        <v>48</v>
      </c>
      <c r="B19" s="90">
        <v>17</v>
      </c>
      <c r="C19" s="169"/>
      <c r="D19" s="1">
        <v>2323968</v>
      </c>
      <c r="E19" s="19"/>
      <c r="F19" s="1">
        <v>2487424</v>
      </c>
      <c r="G19" s="19"/>
      <c r="H19" s="1">
        <v>1999544</v>
      </c>
      <c r="I19" s="1"/>
      <c r="J19" s="1">
        <v>1998985</v>
      </c>
      <c r="K19" s="158"/>
      <c r="L19" s="172"/>
      <c r="M19" s="172"/>
    </row>
    <row r="20" spans="1:13" ht="24" customHeight="1">
      <c r="A20" s="112" t="s">
        <v>49</v>
      </c>
      <c r="B20" s="90">
        <v>18</v>
      </c>
      <c r="C20" s="169"/>
      <c r="D20" s="1">
        <v>807032</v>
      </c>
      <c r="E20" s="19"/>
      <c r="F20" s="1">
        <v>399465</v>
      </c>
      <c r="G20" s="19"/>
      <c r="H20" s="1">
        <v>807032</v>
      </c>
      <c r="I20" s="1"/>
      <c r="J20" s="1">
        <v>399465</v>
      </c>
      <c r="K20" s="158"/>
      <c r="L20" s="172"/>
      <c r="M20" s="172"/>
    </row>
    <row r="21" spans="1:13" ht="24" customHeight="1">
      <c r="A21" s="112" t="s">
        <v>50</v>
      </c>
      <c r="B21" s="90"/>
      <c r="C21" s="169"/>
      <c r="D21" s="1">
        <v>361344</v>
      </c>
      <c r="E21" s="19"/>
      <c r="F21" s="1">
        <v>377206</v>
      </c>
      <c r="G21" s="19"/>
      <c r="H21" s="1">
        <v>304215</v>
      </c>
      <c r="I21" s="1"/>
      <c r="J21" s="1">
        <v>330582</v>
      </c>
      <c r="K21" s="134"/>
      <c r="L21" s="134"/>
    </row>
    <row r="22" spans="1:13" ht="24" customHeight="1">
      <c r="A22" s="112" t="s">
        <v>56</v>
      </c>
      <c r="B22" s="125">
        <v>12.2</v>
      </c>
      <c r="C22" s="169"/>
      <c r="D22" s="1">
        <v>53432</v>
      </c>
      <c r="E22" s="19"/>
      <c r="F22" s="1">
        <v>2441</v>
      </c>
      <c r="G22" s="19"/>
      <c r="H22" s="106">
        <v>0</v>
      </c>
      <c r="I22" s="1"/>
      <c r="J22" s="106">
        <v>0</v>
      </c>
      <c r="K22" s="134"/>
      <c r="L22" s="134"/>
    </row>
    <row r="23" spans="1:13" ht="24" customHeight="1">
      <c r="A23" s="155" t="s">
        <v>51</v>
      </c>
      <c r="B23" s="92"/>
      <c r="C23" s="155"/>
      <c r="D23" s="1">
        <v>612657</v>
      </c>
      <c r="E23" s="26"/>
      <c r="F23" s="1">
        <v>36763</v>
      </c>
      <c r="G23" s="26"/>
      <c r="H23" s="1">
        <v>577000</v>
      </c>
      <c r="I23" s="1"/>
      <c r="J23" s="106">
        <v>0</v>
      </c>
      <c r="L23" s="134"/>
    </row>
    <row r="24" spans="1:13" ht="24" customHeight="1">
      <c r="A24" s="173" t="s">
        <v>52</v>
      </c>
      <c r="B24" s="90"/>
      <c r="C24" s="155"/>
      <c r="D24" s="1">
        <v>455289</v>
      </c>
      <c r="E24" s="26"/>
      <c r="F24" s="1">
        <v>376595</v>
      </c>
      <c r="G24" s="26"/>
      <c r="H24" s="1">
        <v>441820</v>
      </c>
      <c r="I24" s="1"/>
      <c r="J24" s="1">
        <v>378247</v>
      </c>
    </row>
    <row r="25" spans="1:13" ht="24" customHeight="1">
      <c r="A25" s="174" t="s">
        <v>53</v>
      </c>
      <c r="B25" s="168"/>
      <c r="C25" s="168"/>
      <c r="D25" s="12">
        <f>SUM(D13:D24)</f>
        <v>31347555</v>
      </c>
      <c r="E25" s="168"/>
      <c r="F25" s="12">
        <f>SUM(F13:F24)</f>
        <v>25032044</v>
      </c>
      <c r="G25" s="10"/>
      <c r="H25" s="12">
        <f>SUM(H13:H24)</f>
        <v>27132921</v>
      </c>
      <c r="I25" s="35"/>
      <c r="J25" s="12">
        <f>SUM(J13:J24)</f>
        <v>22174885</v>
      </c>
    </row>
    <row r="26" spans="1:13" ht="24" customHeight="1">
      <c r="A26" s="174"/>
      <c r="B26" s="174"/>
      <c r="C26" s="174"/>
      <c r="D26" s="18"/>
      <c r="E26" s="174"/>
      <c r="F26" s="18"/>
      <c r="G26" s="18"/>
      <c r="H26" s="18"/>
      <c r="I26" s="46"/>
      <c r="J26" s="18"/>
    </row>
    <row r="27" spans="1:13" ht="24" customHeight="1">
      <c r="A27" s="99" t="s">
        <v>54</v>
      </c>
      <c r="G27" s="18"/>
      <c r="H27" s="18"/>
      <c r="I27" s="46"/>
      <c r="J27" s="18"/>
    </row>
    <row r="28" spans="1:13" ht="24" customHeight="1">
      <c r="A28" s="155" t="s">
        <v>47</v>
      </c>
      <c r="B28" s="90">
        <v>15</v>
      </c>
      <c r="C28" s="155"/>
      <c r="D28" s="1">
        <v>28479785</v>
      </c>
      <c r="E28" s="19"/>
      <c r="F28" s="1">
        <v>34335585</v>
      </c>
      <c r="G28" s="19"/>
      <c r="H28" s="1">
        <v>26116962</v>
      </c>
      <c r="I28" s="1"/>
      <c r="J28" s="1">
        <v>31879059</v>
      </c>
      <c r="K28" s="158"/>
      <c r="L28" s="172"/>
      <c r="M28" s="172"/>
    </row>
    <row r="29" spans="1:13" ht="24" customHeight="1">
      <c r="A29" s="155" t="s">
        <v>55</v>
      </c>
      <c r="B29" s="90">
        <v>16</v>
      </c>
      <c r="C29" s="155"/>
      <c r="D29" s="106">
        <v>0</v>
      </c>
      <c r="E29" s="19"/>
      <c r="F29" s="106">
        <v>0</v>
      </c>
      <c r="G29" s="19"/>
      <c r="H29" s="1">
        <v>1006155</v>
      </c>
      <c r="I29" s="1"/>
      <c r="J29" s="1">
        <v>1091265</v>
      </c>
      <c r="K29" s="158"/>
    </row>
    <row r="30" spans="1:13" ht="24" customHeight="1">
      <c r="A30" s="155" t="s">
        <v>48</v>
      </c>
      <c r="B30" s="90">
        <v>17</v>
      </c>
      <c r="C30" s="155"/>
      <c r="D30" s="1">
        <v>5787618</v>
      </c>
      <c r="E30" s="19"/>
      <c r="F30" s="1">
        <v>5965785</v>
      </c>
      <c r="G30" s="19"/>
      <c r="H30" s="1">
        <v>5726333</v>
      </c>
      <c r="I30" s="1"/>
      <c r="J30" s="1">
        <v>5802520</v>
      </c>
      <c r="K30" s="158"/>
      <c r="L30" s="172"/>
      <c r="M30" s="172"/>
    </row>
    <row r="31" spans="1:13" ht="24" customHeight="1">
      <c r="A31" s="155" t="s">
        <v>49</v>
      </c>
      <c r="B31" s="90">
        <v>18</v>
      </c>
      <c r="C31" s="155"/>
      <c r="D31" s="1">
        <v>1505877</v>
      </c>
      <c r="E31" s="19"/>
      <c r="F31" s="1">
        <v>1142293</v>
      </c>
      <c r="G31" s="19"/>
      <c r="H31" s="1">
        <v>1505877</v>
      </c>
      <c r="I31" s="1"/>
      <c r="J31" s="1">
        <v>1142293</v>
      </c>
      <c r="K31" s="158"/>
      <c r="L31" s="172"/>
      <c r="M31" s="172"/>
    </row>
    <row r="32" spans="1:13" ht="24" customHeight="1">
      <c r="A32" s="155" t="s">
        <v>50</v>
      </c>
      <c r="B32" s="90"/>
      <c r="C32" s="169"/>
      <c r="D32" s="1">
        <v>359546</v>
      </c>
      <c r="E32" s="19"/>
      <c r="F32" s="1">
        <v>314334</v>
      </c>
      <c r="G32" s="19"/>
      <c r="H32" s="1">
        <v>273116</v>
      </c>
      <c r="I32" s="1"/>
      <c r="J32" s="1">
        <v>273790</v>
      </c>
    </row>
    <row r="33" spans="1:10" ht="24" customHeight="1">
      <c r="A33" s="155" t="s">
        <v>56</v>
      </c>
      <c r="B33" s="125">
        <v>12.2</v>
      </c>
      <c r="C33" s="155"/>
      <c r="D33" s="1">
        <v>30642</v>
      </c>
      <c r="E33" s="19"/>
      <c r="F33" s="1">
        <v>81633</v>
      </c>
      <c r="G33" s="19"/>
      <c r="H33" s="106">
        <v>0</v>
      </c>
      <c r="I33" s="1"/>
      <c r="J33" s="106">
        <v>0</v>
      </c>
    </row>
    <row r="34" spans="1:10" ht="24" customHeight="1">
      <c r="A34" s="155" t="s">
        <v>57</v>
      </c>
      <c r="B34" s="93">
        <v>19</v>
      </c>
      <c r="C34" s="155"/>
      <c r="D34" s="1">
        <v>517307</v>
      </c>
      <c r="E34" s="19"/>
      <c r="F34" s="1">
        <v>483535</v>
      </c>
      <c r="G34" s="19"/>
      <c r="H34" s="1">
        <v>469979</v>
      </c>
      <c r="I34" s="1"/>
      <c r="J34" s="1">
        <v>440701</v>
      </c>
    </row>
    <row r="35" spans="1:10" ht="24" customHeight="1">
      <c r="A35" s="173" t="s">
        <v>58</v>
      </c>
      <c r="B35" s="93"/>
      <c r="C35" s="155"/>
      <c r="D35" s="1">
        <v>84539</v>
      </c>
      <c r="E35" s="19"/>
      <c r="F35" s="1">
        <v>81522</v>
      </c>
      <c r="G35" s="19"/>
      <c r="H35" s="1">
        <v>71480</v>
      </c>
      <c r="I35" s="106"/>
      <c r="J35" s="1">
        <v>69419</v>
      </c>
    </row>
    <row r="36" spans="1:10" ht="24" customHeight="1">
      <c r="A36" s="174" t="s">
        <v>59</v>
      </c>
      <c r="B36" s="168"/>
      <c r="C36" s="168"/>
      <c r="D36" s="12">
        <f>+SUM(D28:D35)</f>
        <v>36765314</v>
      </c>
      <c r="E36" s="168"/>
      <c r="F36" s="12">
        <f>SUM(F28:F35)</f>
        <v>42404687</v>
      </c>
      <c r="G36" s="168"/>
      <c r="H36" s="12">
        <f>+SUM(H28:H35)</f>
        <v>35169902</v>
      </c>
      <c r="I36" s="10"/>
      <c r="J36" s="12">
        <f>SUM(J28:J35)</f>
        <v>40699047</v>
      </c>
    </row>
    <row r="37" spans="1:10" ht="24" customHeight="1">
      <c r="A37" s="155" t="s">
        <v>60</v>
      </c>
      <c r="B37" s="155"/>
      <c r="C37" s="155"/>
      <c r="D37" s="20">
        <f>+D36+D25</f>
        <v>68112869</v>
      </c>
      <c r="E37" s="155"/>
      <c r="F37" s="20">
        <f>+F25+F36</f>
        <v>67436731</v>
      </c>
      <c r="G37" s="10"/>
      <c r="H37" s="20">
        <f>+H36+H25</f>
        <v>62302823</v>
      </c>
      <c r="I37" s="35"/>
      <c r="J37" s="20">
        <f>+J25+J36</f>
        <v>62873932</v>
      </c>
    </row>
    <row r="38" spans="1:10" ht="24" customHeight="1">
      <c r="A38" s="155"/>
      <c r="B38" s="155"/>
      <c r="C38" s="155"/>
      <c r="D38" s="31"/>
      <c r="E38" s="155"/>
      <c r="F38" s="31"/>
      <c r="G38" s="10"/>
      <c r="H38" s="31"/>
      <c r="I38" s="35"/>
      <c r="J38" s="31"/>
    </row>
    <row r="39" spans="1:10" ht="24" customHeight="1">
      <c r="A39" s="155"/>
      <c r="B39" s="155"/>
      <c r="C39" s="155"/>
      <c r="D39" s="31"/>
      <c r="E39" s="155"/>
      <c r="F39" s="31"/>
      <c r="G39" s="10"/>
      <c r="H39" s="31"/>
      <c r="I39" s="35"/>
      <c r="J39" s="31"/>
    </row>
    <row r="40" spans="1:10" ht="24" customHeight="1">
      <c r="A40" s="155"/>
      <c r="B40" s="155"/>
      <c r="C40" s="155"/>
      <c r="D40" s="31"/>
      <c r="E40" s="155"/>
      <c r="F40" s="31"/>
      <c r="G40" s="10"/>
      <c r="H40" s="31"/>
      <c r="I40" s="35"/>
      <c r="J40" s="31"/>
    </row>
    <row r="41" spans="1:10" ht="24" customHeight="1">
      <c r="A41" s="155"/>
      <c r="B41" s="155"/>
      <c r="C41" s="155"/>
      <c r="D41" s="31"/>
      <c r="E41" s="155"/>
      <c r="F41" s="31"/>
      <c r="G41" s="10"/>
      <c r="H41" s="31"/>
      <c r="I41" s="35"/>
      <c r="J41" s="31"/>
    </row>
    <row r="42" spans="1:10" ht="24" customHeight="1">
      <c r="B42" s="155"/>
      <c r="C42" s="155"/>
      <c r="D42" s="31"/>
      <c r="E42" s="155"/>
      <c r="F42" s="31"/>
      <c r="G42" s="10"/>
      <c r="H42" s="31"/>
      <c r="I42" s="35"/>
      <c r="J42" s="31"/>
    </row>
    <row r="43" spans="1:10" ht="24" customHeight="1">
      <c r="A43" s="198" t="s">
        <v>0</v>
      </c>
      <c r="B43" s="198"/>
      <c r="C43" s="198"/>
      <c r="D43" s="198"/>
      <c r="E43" s="198"/>
      <c r="F43" s="198"/>
      <c r="G43" s="198"/>
      <c r="H43" s="198"/>
      <c r="I43" s="198"/>
      <c r="J43" s="198"/>
    </row>
    <row r="44" spans="1:10" ht="24" customHeight="1">
      <c r="A44" s="198" t="s">
        <v>232</v>
      </c>
      <c r="B44" s="198"/>
      <c r="C44" s="198"/>
      <c r="D44" s="198"/>
      <c r="E44" s="198"/>
      <c r="F44" s="198"/>
      <c r="G44" s="198"/>
      <c r="H44" s="198"/>
      <c r="I44" s="198"/>
      <c r="J44" s="198"/>
    </row>
    <row r="45" spans="1:10" ht="24" customHeight="1">
      <c r="A45" s="199" t="str">
        <f>A3</f>
        <v>ณ วันที่ 31 สิงหาคม 2567</v>
      </c>
      <c r="B45" s="199"/>
      <c r="C45" s="199"/>
      <c r="D45" s="199"/>
      <c r="E45" s="199"/>
      <c r="F45" s="199"/>
      <c r="G45" s="199"/>
      <c r="H45" s="199"/>
      <c r="I45" s="199"/>
      <c r="J45" s="199"/>
    </row>
    <row r="46" spans="1:10" ht="24" customHeight="1">
      <c r="A46" s="203" t="s">
        <v>1</v>
      </c>
      <c r="B46" s="203"/>
      <c r="C46" s="203"/>
      <c r="D46" s="203"/>
      <c r="E46" s="203"/>
      <c r="F46" s="203"/>
      <c r="G46" s="203"/>
      <c r="H46" s="203"/>
      <c r="I46" s="203"/>
      <c r="J46" s="203"/>
    </row>
    <row r="47" spans="1:10" ht="9" customHeight="1">
      <c r="A47" s="100"/>
      <c r="B47" s="100"/>
      <c r="C47" s="100"/>
      <c r="D47" s="7"/>
      <c r="E47" s="100"/>
      <c r="F47" s="7"/>
      <c r="G47" s="7"/>
      <c r="H47" s="7"/>
      <c r="I47" s="100"/>
      <c r="J47" s="7"/>
    </row>
    <row r="48" spans="1:10" s="103" customFormat="1" ht="24" customHeight="1">
      <c r="A48" s="101"/>
      <c r="B48" s="191" t="s">
        <v>2</v>
      </c>
      <c r="D48" s="201" t="s">
        <v>3</v>
      </c>
      <c r="E48" s="201"/>
      <c r="F48" s="201"/>
      <c r="G48" s="102"/>
      <c r="H48" s="202" t="s">
        <v>4</v>
      </c>
      <c r="I48" s="202"/>
      <c r="J48" s="202"/>
    </row>
    <row r="49" spans="1:10" s="178" customFormat="1" ht="24" customHeight="1">
      <c r="A49" s="175"/>
      <c r="B49" s="176"/>
      <c r="C49" s="197" t="s">
        <v>5</v>
      </c>
      <c r="D49" s="197"/>
      <c r="E49" s="197"/>
      <c r="F49" s="177"/>
      <c r="G49" s="197" t="s">
        <v>5</v>
      </c>
      <c r="H49" s="197"/>
      <c r="I49" s="197"/>
      <c r="J49" s="177"/>
    </row>
    <row r="50" spans="1:10" s="103" customFormat="1" ht="24" customHeight="1">
      <c r="A50" s="101"/>
      <c r="B50" s="191"/>
      <c r="D50" s="190" t="s">
        <v>6</v>
      </c>
      <c r="E50" s="170"/>
      <c r="F50" s="190" t="s">
        <v>6</v>
      </c>
      <c r="H50" s="190" t="s">
        <v>6</v>
      </c>
      <c r="I50" s="170"/>
      <c r="J50" s="190" t="s">
        <v>6</v>
      </c>
    </row>
    <row r="51" spans="1:10" s="103" customFormat="1" ht="24" customHeight="1">
      <c r="A51" s="101"/>
      <c r="B51" s="191"/>
      <c r="D51" s="192" t="s">
        <v>236</v>
      </c>
      <c r="E51" s="170"/>
      <c r="F51" s="190" t="s">
        <v>226</v>
      </c>
      <c r="H51" s="192" t="s">
        <v>236</v>
      </c>
      <c r="I51" s="170"/>
      <c r="J51" s="190" t="s">
        <v>226</v>
      </c>
    </row>
    <row r="52" spans="1:10" s="103" customFormat="1" ht="24" customHeight="1">
      <c r="A52" s="101"/>
      <c r="B52" s="191"/>
      <c r="D52" s="191">
        <v>2567</v>
      </c>
      <c r="E52" s="170"/>
      <c r="F52" s="191">
        <v>2567</v>
      </c>
      <c r="H52" s="191">
        <v>2567</v>
      </c>
      <c r="I52" s="170"/>
      <c r="J52" s="191">
        <v>2567</v>
      </c>
    </row>
    <row r="53" spans="1:10" ht="24" customHeight="1">
      <c r="A53" s="196" t="s">
        <v>61</v>
      </c>
      <c r="B53" s="196"/>
      <c r="C53" s="196"/>
      <c r="D53" s="8"/>
      <c r="E53" s="196"/>
      <c r="F53" s="8"/>
      <c r="G53" s="8"/>
      <c r="I53" s="2"/>
      <c r="J53" s="170"/>
    </row>
    <row r="54" spans="1:10" ht="24" customHeight="1">
      <c r="A54" s="166" t="s">
        <v>62</v>
      </c>
      <c r="B54" s="179">
        <v>21</v>
      </c>
      <c r="C54" s="166"/>
      <c r="D54" s="9"/>
      <c r="E54" s="166"/>
      <c r="F54" s="9"/>
      <c r="G54" s="9"/>
      <c r="I54" s="2"/>
    </row>
    <row r="55" spans="1:10" ht="24" customHeight="1">
      <c r="A55" s="166" t="s">
        <v>63</v>
      </c>
      <c r="B55" s="93"/>
      <c r="C55" s="166"/>
      <c r="D55" s="9"/>
      <c r="E55" s="166"/>
      <c r="F55" s="9"/>
      <c r="G55" s="9"/>
      <c r="I55" s="2"/>
    </row>
    <row r="56" spans="1:10" ht="24" customHeight="1">
      <c r="A56" s="173" t="s">
        <v>64</v>
      </c>
      <c r="B56" s="173"/>
      <c r="C56" s="173"/>
      <c r="D56" s="47"/>
      <c r="E56" s="173"/>
      <c r="F56" s="47"/>
      <c r="G56" s="47"/>
      <c r="I56" s="2"/>
    </row>
    <row r="57" spans="1:10" ht="24" customHeight="1" thickBot="1">
      <c r="A57" s="174" t="s">
        <v>65</v>
      </c>
      <c r="B57" s="93"/>
      <c r="C57" s="174"/>
      <c r="D57" s="48">
        <v>250000</v>
      </c>
      <c r="E57" s="6"/>
      <c r="F57" s="48">
        <v>250000</v>
      </c>
      <c r="G57" s="6"/>
      <c r="H57" s="48">
        <v>250000</v>
      </c>
      <c r="I57" s="6"/>
      <c r="J57" s="48">
        <v>250000</v>
      </c>
    </row>
    <row r="58" spans="1:10" ht="24" customHeight="1" thickTop="1">
      <c r="A58" s="173" t="s">
        <v>66</v>
      </c>
      <c r="B58" s="173"/>
      <c r="C58" s="173"/>
      <c r="E58" s="173"/>
      <c r="G58" s="173"/>
      <c r="I58" s="1"/>
    </row>
    <row r="59" spans="1:10" ht="24" customHeight="1">
      <c r="A59" s="112" t="s">
        <v>67</v>
      </c>
      <c r="B59" s="174"/>
      <c r="C59" s="174"/>
      <c r="D59" s="10">
        <v>250000</v>
      </c>
      <c r="E59" s="6"/>
      <c r="F59" s="10">
        <v>250000</v>
      </c>
      <c r="G59" s="6"/>
      <c r="H59" s="10">
        <v>250000</v>
      </c>
      <c r="I59" s="6"/>
      <c r="J59" s="10">
        <v>250000</v>
      </c>
    </row>
    <row r="60" spans="1:10" ht="24" customHeight="1">
      <c r="A60" s="112"/>
      <c r="B60" s="174"/>
      <c r="C60" s="174"/>
      <c r="D60" s="10"/>
      <c r="E60" s="6"/>
      <c r="F60" s="10"/>
      <c r="G60" s="6"/>
      <c r="H60" s="10"/>
      <c r="I60" s="6"/>
      <c r="J60" s="10"/>
    </row>
    <row r="61" spans="1:10" ht="24" customHeight="1">
      <c r="A61" s="166" t="s">
        <v>68</v>
      </c>
      <c r="B61" s="179"/>
      <c r="C61" s="166"/>
      <c r="D61" s="1">
        <v>478000</v>
      </c>
      <c r="E61" s="166"/>
      <c r="F61" s="1">
        <v>478000</v>
      </c>
      <c r="G61" s="166"/>
      <c r="H61" s="1">
        <v>478000</v>
      </c>
      <c r="I61" s="1"/>
      <c r="J61" s="1">
        <v>478000</v>
      </c>
    </row>
    <row r="62" spans="1:10" ht="24" customHeight="1">
      <c r="A62" s="166" t="s">
        <v>69</v>
      </c>
      <c r="D62" s="99"/>
      <c r="F62" s="99"/>
      <c r="G62" s="99"/>
      <c r="H62" s="99"/>
      <c r="J62" s="99"/>
    </row>
    <row r="63" spans="1:10" ht="24" customHeight="1">
      <c r="A63" s="155" t="s">
        <v>70</v>
      </c>
      <c r="B63" s="179">
        <v>20</v>
      </c>
      <c r="C63" s="166"/>
      <c r="D63" s="1">
        <v>13084</v>
      </c>
      <c r="E63" s="166"/>
      <c r="F63" s="1">
        <v>13650</v>
      </c>
      <c r="G63" s="166"/>
      <c r="H63" s="1">
        <v>11666</v>
      </c>
      <c r="I63" s="1"/>
      <c r="J63" s="1">
        <v>12110</v>
      </c>
    </row>
    <row r="64" spans="1:10" ht="24" customHeight="1">
      <c r="A64" s="155" t="s">
        <v>71</v>
      </c>
      <c r="B64" s="179">
        <v>8.1999999999999993</v>
      </c>
      <c r="C64" s="180"/>
      <c r="D64" s="1">
        <v>-16</v>
      </c>
      <c r="F64" s="1">
        <v>-16</v>
      </c>
      <c r="G64" s="99"/>
      <c r="H64" s="106">
        <v>0</v>
      </c>
      <c r="I64" s="1"/>
      <c r="J64" s="106">
        <v>0</v>
      </c>
    </row>
    <row r="65" spans="1:13" ht="24" customHeight="1">
      <c r="A65" s="166" t="s">
        <v>72</v>
      </c>
      <c r="B65" s="179"/>
      <c r="C65" s="166"/>
      <c r="E65" s="166"/>
      <c r="G65" s="166"/>
      <c r="I65" s="1"/>
    </row>
    <row r="66" spans="1:13" ht="24" customHeight="1">
      <c r="A66" s="173" t="s">
        <v>73</v>
      </c>
      <c r="B66" s="179"/>
      <c r="C66" s="173"/>
      <c r="E66" s="173"/>
      <c r="G66" s="173"/>
      <c r="I66" s="1"/>
    </row>
    <row r="67" spans="1:13" ht="24" customHeight="1">
      <c r="A67" s="174" t="s">
        <v>74</v>
      </c>
      <c r="B67" s="179"/>
      <c r="C67" s="174"/>
      <c r="D67" s="1">
        <v>25000</v>
      </c>
      <c r="E67" s="26"/>
      <c r="F67" s="1">
        <v>25000</v>
      </c>
      <c r="G67" s="26"/>
      <c r="H67" s="1">
        <v>25000</v>
      </c>
      <c r="I67" s="1"/>
      <c r="J67" s="1">
        <v>25000</v>
      </c>
    </row>
    <row r="68" spans="1:13" ht="24" customHeight="1">
      <c r="A68" s="174" t="s">
        <v>75</v>
      </c>
      <c r="C68" s="1"/>
      <c r="D68" s="1">
        <v>4850000</v>
      </c>
      <c r="E68" s="26"/>
      <c r="F68" s="1">
        <v>4850000</v>
      </c>
      <c r="G68" s="26"/>
      <c r="H68" s="1">
        <v>4850000</v>
      </c>
      <c r="I68" s="1"/>
      <c r="J68" s="1">
        <v>4850000</v>
      </c>
    </row>
    <row r="69" spans="1:13" ht="24" customHeight="1">
      <c r="A69" s="173" t="s">
        <v>76</v>
      </c>
      <c r="B69" s="179"/>
      <c r="C69" s="173"/>
      <c r="D69" s="1">
        <v>19894944</v>
      </c>
      <c r="E69" s="173"/>
      <c r="F69" s="1">
        <v>19285784</v>
      </c>
      <c r="G69" s="173"/>
      <c r="H69" s="1">
        <v>19688087</v>
      </c>
      <c r="I69" s="1"/>
      <c r="J69" s="1">
        <v>19063909</v>
      </c>
      <c r="K69" s="134"/>
      <c r="L69" s="134"/>
    </row>
    <row r="70" spans="1:13" ht="24" customHeight="1">
      <c r="A70" s="166" t="s">
        <v>77</v>
      </c>
      <c r="B70" s="179"/>
      <c r="C70" s="173"/>
      <c r="E70" s="19"/>
      <c r="G70" s="19"/>
      <c r="I70" s="10"/>
    </row>
    <row r="71" spans="1:13" ht="24" customHeight="1">
      <c r="A71" s="155" t="s">
        <v>78</v>
      </c>
      <c r="B71" s="134"/>
      <c r="C71" s="173"/>
      <c r="D71" s="1">
        <v>-54836</v>
      </c>
      <c r="E71" s="19"/>
      <c r="F71" s="1">
        <v>-105245</v>
      </c>
      <c r="G71" s="19"/>
      <c r="H71" s="106">
        <v>0</v>
      </c>
      <c r="I71" s="6"/>
      <c r="J71" s="106">
        <v>0</v>
      </c>
      <c r="L71" s="134"/>
    </row>
    <row r="72" spans="1:13" ht="24" customHeight="1">
      <c r="A72" s="155" t="s">
        <v>79</v>
      </c>
      <c r="B72" s="179"/>
      <c r="C72" s="173"/>
      <c r="D72" s="1">
        <v>-358644</v>
      </c>
      <c r="E72" s="19"/>
      <c r="F72" s="1">
        <v>-324812</v>
      </c>
      <c r="G72" s="19"/>
      <c r="H72" s="1">
        <v>-358644</v>
      </c>
      <c r="I72" s="10"/>
      <c r="J72" s="1">
        <v>-324812</v>
      </c>
      <c r="L72" s="134"/>
    </row>
    <row r="73" spans="1:13" ht="24" customHeight="1">
      <c r="A73" s="173" t="s">
        <v>80</v>
      </c>
      <c r="B73" s="179"/>
      <c r="C73" s="173"/>
      <c r="D73" s="49">
        <f>SUM(D59:D72)</f>
        <v>25097532</v>
      </c>
      <c r="E73" s="26"/>
      <c r="F73" s="49">
        <f>SUM(F59:F72)</f>
        <v>24472361</v>
      </c>
      <c r="G73" s="10"/>
      <c r="H73" s="49">
        <f>SUM(H59:H72)</f>
        <v>24944109</v>
      </c>
      <c r="I73" s="26"/>
      <c r="J73" s="49">
        <f>SUM(J59:J72)</f>
        <v>24354207</v>
      </c>
    </row>
    <row r="74" spans="1:13" ht="24" customHeight="1">
      <c r="A74" s="166" t="s">
        <v>253</v>
      </c>
      <c r="B74" s="179">
        <v>8.3000000000000007</v>
      </c>
      <c r="C74" s="180"/>
      <c r="D74" s="1">
        <v>366561</v>
      </c>
      <c r="F74" s="106">
        <v>0</v>
      </c>
      <c r="G74" s="99"/>
      <c r="H74" s="106">
        <v>0</v>
      </c>
      <c r="I74" s="1"/>
      <c r="J74" s="106">
        <v>0</v>
      </c>
    </row>
    <row r="75" spans="1:13" ht="24" customHeight="1">
      <c r="A75" s="166" t="s">
        <v>81</v>
      </c>
      <c r="B75" s="134"/>
      <c r="C75" s="166"/>
      <c r="D75" s="20">
        <v>662823</v>
      </c>
      <c r="E75" s="26"/>
      <c r="F75" s="20">
        <v>589438</v>
      </c>
      <c r="G75" s="10"/>
      <c r="H75" s="106">
        <v>0</v>
      </c>
      <c r="I75" s="6"/>
      <c r="J75" s="106">
        <v>0</v>
      </c>
    </row>
    <row r="76" spans="1:13" ht="24" customHeight="1">
      <c r="A76" s="173" t="s">
        <v>82</v>
      </c>
      <c r="B76" s="173"/>
      <c r="C76" s="173"/>
      <c r="D76" s="12">
        <f>SUM(D73:D75)</f>
        <v>26126916</v>
      </c>
      <c r="E76" s="26"/>
      <c r="F76" s="12">
        <f>SUM(F73:F75)</f>
        <v>25061799</v>
      </c>
      <c r="G76" s="10"/>
      <c r="H76" s="12">
        <f>SUM(H73:H75)</f>
        <v>24944109</v>
      </c>
      <c r="I76" s="50"/>
      <c r="J76" s="12">
        <f>SUM(J73:J75)</f>
        <v>24354207</v>
      </c>
    </row>
    <row r="77" spans="1:13" ht="24" customHeight="1" thickBot="1">
      <c r="A77" s="181" t="s">
        <v>83</v>
      </c>
      <c r="B77" s="181"/>
      <c r="C77" s="181"/>
      <c r="D77" s="48">
        <f>D76+D37</f>
        <v>94239785</v>
      </c>
      <c r="E77" s="182"/>
      <c r="F77" s="48">
        <f>F76+F37</f>
        <v>92498530</v>
      </c>
      <c r="G77" s="10"/>
      <c r="H77" s="48">
        <f>H76+H37</f>
        <v>87246932</v>
      </c>
      <c r="I77" s="10"/>
      <c r="J77" s="48">
        <f>J76+J37</f>
        <v>87228139</v>
      </c>
      <c r="M77" s="134"/>
    </row>
    <row r="78" spans="1:13" ht="24" customHeight="1" thickTop="1">
      <c r="D78" s="3"/>
      <c r="F78" s="51"/>
      <c r="H78" s="3"/>
      <c r="I78" s="2"/>
      <c r="J78" s="51"/>
    </row>
    <row r="79" spans="1:13" ht="24" customHeight="1">
      <c r="A79" s="1"/>
      <c r="E79" s="1"/>
      <c r="I79" s="1"/>
    </row>
    <row r="80" spans="1:13" ht="24" customHeight="1">
      <c r="A80" s="3"/>
      <c r="B80" s="3"/>
      <c r="C80" s="3"/>
      <c r="D80" s="134"/>
      <c r="E80" s="3"/>
      <c r="F80" s="3"/>
      <c r="G80" s="3"/>
      <c r="H80" s="3"/>
      <c r="I80" s="3"/>
      <c r="J80" s="3"/>
    </row>
    <row r="81" spans="1:9" ht="24" customHeight="1">
      <c r="I81" s="2"/>
    </row>
    <row r="82" spans="1:9" ht="24" customHeight="1">
      <c r="I82" s="2"/>
    </row>
    <row r="83" spans="1:9" ht="24" customHeight="1">
      <c r="I83" s="2"/>
    </row>
    <row r="85" spans="1:9" ht="24" customHeight="1">
      <c r="I85" s="2"/>
    </row>
    <row r="86" spans="1:9" ht="24" customHeight="1">
      <c r="E86" s="1"/>
      <c r="I86" s="1"/>
    </row>
    <row r="87" spans="1:9" ht="24" customHeight="1">
      <c r="E87" s="1"/>
      <c r="I87" s="1"/>
    </row>
    <row r="88" spans="1:9" ht="24" customHeight="1">
      <c r="E88" s="1"/>
      <c r="I88" s="1"/>
    </row>
    <row r="89" spans="1:9" ht="24" customHeight="1">
      <c r="E89" s="1"/>
      <c r="I89" s="1"/>
    </row>
    <row r="90" spans="1:9" ht="24" customHeight="1">
      <c r="E90" s="1"/>
      <c r="I90" s="1"/>
    </row>
    <row r="91" spans="1:9" ht="24" customHeight="1">
      <c r="E91" s="1"/>
      <c r="I91" s="1"/>
    </row>
    <row r="92" spans="1:9" ht="24" customHeight="1">
      <c r="E92" s="1"/>
      <c r="I92" s="1"/>
    </row>
    <row r="93" spans="1:9" ht="24" customHeight="1">
      <c r="E93" s="1"/>
      <c r="I93" s="1"/>
    </row>
    <row r="95" spans="1:9" ht="24" customHeight="1">
      <c r="I95" s="1"/>
    </row>
    <row r="96" spans="1:9" ht="24" customHeight="1">
      <c r="A96" s="99" t="s">
        <v>39</v>
      </c>
      <c r="E96" s="3"/>
      <c r="I96" s="3"/>
    </row>
    <row r="97" spans="4:9" ht="24" customHeight="1">
      <c r="D97" s="1">
        <f>+D77-งบฐานะการเงิน!D49</f>
        <v>0</v>
      </c>
      <c r="G97" s="99"/>
      <c r="H97" s="1">
        <f>+H77-งบฐานะการเงิน!H49</f>
        <v>0</v>
      </c>
      <c r="I97" s="3"/>
    </row>
    <row r="98" spans="4:9" ht="24" customHeight="1">
      <c r="I98" s="3"/>
    </row>
  </sheetData>
  <mergeCells count="16">
    <mergeCell ref="A1:J1"/>
    <mergeCell ref="A2:J2"/>
    <mergeCell ref="A3:J3"/>
    <mergeCell ref="A4:J4"/>
    <mergeCell ref="D6:F6"/>
    <mergeCell ref="H6:J6"/>
    <mergeCell ref="D48:F48"/>
    <mergeCell ref="H48:J48"/>
    <mergeCell ref="C49:E49"/>
    <mergeCell ref="G49:I49"/>
    <mergeCell ref="C7:E7"/>
    <mergeCell ref="G7:I7"/>
    <mergeCell ref="A43:J43"/>
    <mergeCell ref="A44:J44"/>
    <mergeCell ref="A45:J45"/>
    <mergeCell ref="A46:J46"/>
  </mergeCells>
  <pageMargins left="1" right="0.3" top="1" bottom="0.5" header="0.59055118110236204" footer="0.31496062992126"/>
  <pageSetup paperSize="9" scale="58" fitToHeight="0" orientation="portrait" r:id="rId1"/>
  <headerFooter alignWithMargins="0"/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F2E7B-C94B-4686-A144-52CEF021E0AC}">
  <dimension ref="A1:J290"/>
  <sheetViews>
    <sheetView view="pageBreakPreview" topLeftCell="A40" zoomScaleNormal="90" zoomScaleSheetLayoutView="100" zoomScalePageLayoutView="60" workbookViewId="0">
      <selection activeCell="J40" sqref="J40"/>
    </sheetView>
  </sheetViews>
  <sheetFormatPr defaultColWidth="9.42578125" defaultRowHeight="24" customHeight="1"/>
  <cols>
    <col min="1" max="1" width="85.140625" style="99" customWidth="1"/>
    <col min="2" max="2" width="10.85546875" style="125" customWidth="1"/>
    <col min="3" max="3" width="4.85546875" style="99" bestFit="1" customWidth="1"/>
    <col min="4" max="4" width="14.140625" style="99" customWidth="1"/>
    <col min="5" max="5" width="1.5703125" style="99" customWidth="1"/>
    <col min="6" max="6" width="14.140625" style="99" customWidth="1"/>
    <col min="7" max="7" width="1.5703125" style="99" customWidth="1"/>
    <col min="8" max="8" width="14.140625" style="134" customWidth="1"/>
    <col min="9" max="9" width="1.5703125" style="99" customWidth="1"/>
    <col min="10" max="10" width="14.140625" style="162" customWidth="1"/>
    <col min="11" max="16384" width="9.42578125" style="99"/>
  </cols>
  <sheetData>
    <row r="1" spans="1:10" s="163" customFormat="1" ht="24" customHeight="1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s="163" customFormat="1" ht="24" customHeight="1">
      <c r="A2" s="199" t="s">
        <v>84</v>
      </c>
      <c r="B2" s="199"/>
      <c r="C2" s="199"/>
      <c r="D2" s="199"/>
      <c r="E2" s="199"/>
      <c r="F2" s="199"/>
      <c r="G2" s="199"/>
      <c r="H2" s="199"/>
      <c r="I2" s="199"/>
      <c r="J2" s="199"/>
    </row>
    <row r="3" spans="1:10" s="163" customFormat="1" ht="24" customHeight="1">
      <c r="A3" s="199" t="s">
        <v>241</v>
      </c>
      <c r="B3" s="199"/>
      <c r="C3" s="199"/>
      <c r="D3" s="199"/>
      <c r="E3" s="199"/>
      <c r="F3" s="199"/>
      <c r="G3" s="199"/>
      <c r="H3" s="199"/>
      <c r="I3" s="199"/>
      <c r="J3" s="199"/>
    </row>
    <row r="4" spans="1:10" s="163" customFormat="1" ht="24" customHeight="1">
      <c r="A4" s="199" t="s">
        <v>5</v>
      </c>
      <c r="B4" s="199"/>
      <c r="C4" s="199"/>
      <c r="D4" s="199"/>
      <c r="E4" s="199"/>
      <c r="F4" s="199"/>
      <c r="G4" s="199"/>
      <c r="H4" s="199"/>
      <c r="I4" s="199"/>
      <c r="J4" s="199"/>
    </row>
    <row r="5" spans="1:10" ht="24" customHeight="1">
      <c r="A5" s="203" t="s">
        <v>1</v>
      </c>
      <c r="B5" s="203"/>
      <c r="C5" s="203"/>
      <c r="D5" s="203"/>
      <c r="E5" s="203"/>
      <c r="F5" s="203"/>
      <c r="G5" s="203"/>
      <c r="H5" s="203"/>
      <c r="I5" s="203"/>
      <c r="J5" s="203"/>
    </row>
    <row r="6" spans="1:10" ht="9" customHeight="1">
      <c r="A6" s="195"/>
      <c r="B6" s="195"/>
      <c r="C6" s="195"/>
      <c r="D6" s="195"/>
      <c r="E6" s="195"/>
      <c r="F6" s="195"/>
      <c r="G6" s="195"/>
      <c r="H6" s="164"/>
      <c r="I6" s="195"/>
      <c r="J6" s="99"/>
    </row>
    <row r="7" spans="1:10" ht="24" customHeight="1">
      <c r="A7" s="195"/>
      <c r="B7" s="195" t="s">
        <v>2</v>
      </c>
      <c r="C7" s="195"/>
      <c r="D7" s="204" t="s">
        <v>3</v>
      </c>
      <c r="E7" s="204"/>
      <c r="F7" s="204"/>
      <c r="G7" s="153"/>
      <c r="H7" s="165" t="s">
        <v>4</v>
      </c>
      <c r="I7" s="154"/>
      <c r="J7" s="154"/>
    </row>
    <row r="8" spans="1:10" ht="24" customHeight="1">
      <c r="D8" s="204" t="s">
        <v>85</v>
      </c>
      <c r="E8" s="204"/>
      <c r="F8" s="204"/>
      <c r="G8" s="104"/>
      <c r="H8" s="204" t="s">
        <v>85</v>
      </c>
      <c r="I8" s="204"/>
      <c r="J8" s="204"/>
    </row>
    <row r="9" spans="1:10" ht="24" customHeight="1">
      <c r="D9" s="192" t="s">
        <v>86</v>
      </c>
      <c r="E9" s="192"/>
      <c r="F9" s="192" t="s">
        <v>86</v>
      </c>
      <c r="G9" s="104"/>
      <c r="H9" s="192" t="s">
        <v>86</v>
      </c>
      <c r="I9" s="192"/>
      <c r="J9" s="192" t="s">
        <v>86</v>
      </c>
    </row>
    <row r="10" spans="1:10" ht="23.25">
      <c r="D10" s="192" t="s">
        <v>236</v>
      </c>
      <c r="F10" s="192" t="s">
        <v>236</v>
      </c>
      <c r="G10" s="104"/>
      <c r="H10" s="192" t="s">
        <v>236</v>
      </c>
      <c r="J10" s="192" t="s">
        <v>236</v>
      </c>
    </row>
    <row r="11" spans="1:10" ht="24" customHeight="1">
      <c r="D11" s="191">
        <v>2567</v>
      </c>
      <c r="F11" s="195">
        <v>2566</v>
      </c>
      <c r="G11" s="104"/>
      <c r="H11" s="191">
        <v>2567</v>
      </c>
      <c r="J11" s="195">
        <v>2566</v>
      </c>
    </row>
    <row r="12" spans="1:10" ht="24" customHeight="1">
      <c r="A12" s="99" t="s">
        <v>87</v>
      </c>
      <c r="D12" s="196"/>
      <c r="E12" s="196"/>
      <c r="F12" s="196"/>
      <c r="G12" s="166"/>
      <c r="H12" s="167"/>
      <c r="I12" s="196"/>
      <c r="J12" s="167"/>
    </row>
    <row r="13" spans="1:10" ht="24" customHeight="1">
      <c r="A13" s="155" t="s">
        <v>88</v>
      </c>
      <c r="C13" s="155"/>
      <c r="D13" s="1">
        <v>1919932</v>
      </c>
      <c r="E13" s="31"/>
      <c r="F13" s="1">
        <v>1967930</v>
      </c>
      <c r="G13" s="31"/>
      <c r="H13" s="18">
        <v>1873726</v>
      </c>
      <c r="I13" s="40"/>
      <c r="J13" s="18">
        <v>1927439</v>
      </c>
    </row>
    <row r="14" spans="1:10" ht="24" customHeight="1">
      <c r="A14" s="155" t="s">
        <v>89</v>
      </c>
      <c r="B14" s="125">
        <v>22</v>
      </c>
      <c r="C14" s="155"/>
      <c r="D14" s="1">
        <v>2452915</v>
      </c>
      <c r="E14" s="31"/>
      <c r="F14" s="1">
        <v>2554225</v>
      </c>
      <c r="G14" s="31"/>
      <c r="H14" s="18">
        <v>2378792</v>
      </c>
      <c r="I14" s="40"/>
      <c r="J14" s="18">
        <v>2484297</v>
      </c>
    </row>
    <row r="15" spans="1:10" ht="24" customHeight="1">
      <c r="A15" s="155" t="s">
        <v>90</v>
      </c>
      <c r="C15" s="155"/>
      <c r="D15" s="1">
        <v>311460</v>
      </c>
      <c r="E15" s="31"/>
      <c r="F15" s="1">
        <v>247668</v>
      </c>
      <c r="G15" s="31"/>
      <c r="H15" s="18">
        <v>86491</v>
      </c>
      <c r="I15" s="40"/>
      <c r="J15" s="18">
        <v>64117</v>
      </c>
    </row>
    <row r="16" spans="1:10" ht="24" customHeight="1">
      <c r="A16" s="155" t="s">
        <v>91</v>
      </c>
      <c r="C16" s="155"/>
      <c r="D16" s="1"/>
      <c r="E16" s="31"/>
      <c r="F16" s="1"/>
      <c r="G16" s="40"/>
      <c r="H16" s="18"/>
      <c r="I16" s="31"/>
      <c r="J16" s="18"/>
    </row>
    <row r="17" spans="1:10" ht="24" customHeight="1">
      <c r="A17" s="112" t="s">
        <v>92</v>
      </c>
      <c r="C17" s="112"/>
      <c r="D17" s="1">
        <v>537088</v>
      </c>
      <c r="E17" s="31"/>
      <c r="F17" s="1">
        <v>450786</v>
      </c>
      <c r="G17" s="40"/>
      <c r="H17" s="18">
        <v>521602</v>
      </c>
      <c r="I17" s="31"/>
      <c r="J17" s="18">
        <v>436313</v>
      </c>
    </row>
    <row r="18" spans="1:10" ht="24" customHeight="1">
      <c r="A18" s="112" t="s">
        <v>93</v>
      </c>
      <c r="B18" s="125" t="s">
        <v>246</v>
      </c>
      <c r="C18" s="112"/>
      <c r="D18" s="1">
        <v>172092</v>
      </c>
      <c r="E18" s="31"/>
      <c r="F18" s="1">
        <v>167108</v>
      </c>
      <c r="G18" s="40"/>
      <c r="H18" s="18">
        <v>172092</v>
      </c>
      <c r="I18" s="31"/>
      <c r="J18" s="1">
        <v>167108</v>
      </c>
    </row>
    <row r="19" spans="1:10" ht="24" customHeight="1">
      <c r="A19" s="112" t="s">
        <v>94</v>
      </c>
      <c r="C19" s="112"/>
      <c r="D19" s="1">
        <v>44000</v>
      </c>
      <c r="E19" s="31"/>
      <c r="F19" s="1">
        <v>58333</v>
      </c>
      <c r="G19" s="40"/>
      <c r="H19" s="106">
        <v>0</v>
      </c>
      <c r="I19" s="31"/>
      <c r="J19" s="106">
        <v>0</v>
      </c>
    </row>
    <row r="20" spans="1:10" ht="24" customHeight="1">
      <c r="A20" s="112" t="s">
        <v>95</v>
      </c>
      <c r="C20" s="112"/>
      <c r="D20" s="1">
        <v>169563</v>
      </c>
      <c r="E20" s="31"/>
      <c r="F20" s="1">
        <v>160346</v>
      </c>
      <c r="G20" s="40"/>
      <c r="H20" s="18">
        <v>169563</v>
      </c>
      <c r="I20" s="18"/>
      <c r="J20" s="1">
        <v>160346</v>
      </c>
    </row>
    <row r="21" spans="1:10" ht="24" customHeight="1">
      <c r="A21" s="112" t="s">
        <v>98</v>
      </c>
      <c r="C21" s="112"/>
      <c r="D21" s="1">
        <v>107182</v>
      </c>
      <c r="E21" s="1"/>
      <c r="F21" s="1">
        <v>69975</v>
      </c>
      <c r="G21" s="40"/>
      <c r="H21" s="18">
        <v>63209</v>
      </c>
      <c r="I21" s="31"/>
      <c r="J21" s="18">
        <v>40382</v>
      </c>
    </row>
    <row r="22" spans="1:10" ht="24" customHeight="1">
      <c r="A22" s="168" t="s">
        <v>99</v>
      </c>
      <c r="C22" s="155"/>
      <c r="D22" s="41">
        <f>SUM(D17:D21)</f>
        <v>1029925</v>
      </c>
      <c r="E22" s="31"/>
      <c r="F22" s="41">
        <f>SUM(F17:F21)</f>
        <v>906548</v>
      </c>
      <c r="G22" s="40"/>
      <c r="H22" s="41">
        <f>SUM(H17:H21)</f>
        <v>926466</v>
      </c>
      <c r="I22" s="31"/>
      <c r="J22" s="41">
        <f>SUM(J17:J21)</f>
        <v>804149</v>
      </c>
    </row>
    <row r="23" spans="1:10" ht="24" customHeight="1">
      <c r="A23" s="112" t="s">
        <v>100</v>
      </c>
      <c r="D23" s="41">
        <f>SUM(D13:D15,D22)</f>
        <v>5714232</v>
      </c>
      <c r="E23" s="18"/>
      <c r="F23" s="41">
        <f>SUM(F13:F15,F22)</f>
        <v>5676371</v>
      </c>
      <c r="G23" s="18"/>
      <c r="H23" s="41">
        <f>SUM(H13:H15,H22)</f>
        <v>5265475</v>
      </c>
      <c r="I23" s="31"/>
      <c r="J23" s="41">
        <f>SUM(J13:J15,J22)</f>
        <v>5280002</v>
      </c>
    </row>
    <row r="24" spans="1:10" ht="24" customHeight="1">
      <c r="A24" s="112"/>
      <c r="D24" s="18"/>
      <c r="E24" s="18"/>
      <c r="F24" s="18"/>
      <c r="G24" s="18"/>
      <c r="H24" s="18"/>
      <c r="I24" s="31"/>
      <c r="J24" s="18"/>
    </row>
    <row r="25" spans="1:10" ht="24" customHeight="1">
      <c r="A25" s="99" t="s">
        <v>101</v>
      </c>
      <c r="D25" s="3"/>
      <c r="E25" s="18"/>
      <c r="G25" s="7"/>
      <c r="H25" s="7"/>
      <c r="I25" s="38"/>
      <c r="J25" s="7"/>
    </row>
    <row r="26" spans="1:10" ht="24" customHeight="1">
      <c r="A26" s="155" t="s">
        <v>102</v>
      </c>
      <c r="C26" s="155"/>
      <c r="D26" s="1">
        <v>2087225</v>
      </c>
      <c r="E26" s="10"/>
      <c r="F26" s="1">
        <v>2014676</v>
      </c>
      <c r="G26" s="10"/>
      <c r="H26" s="18">
        <v>1869039</v>
      </c>
      <c r="I26" s="10"/>
      <c r="J26" s="18">
        <v>1833790</v>
      </c>
    </row>
    <row r="27" spans="1:10" ht="24" customHeight="1">
      <c r="A27" s="155" t="s">
        <v>103</v>
      </c>
      <c r="B27" s="125">
        <v>23</v>
      </c>
      <c r="C27" s="155"/>
      <c r="D27" s="1">
        <v>44898</v>
      </c>
      <c r="E27" s="10"/>
      <c r="F27" s="1">
        <v>55182</v>
      </c>
      <c r="G27" s="10"/>
      <c r="H27" s="18">
        <v>35667</v>
      </c>
      <c r="I27" s="10"/>
      <c r="J27" s="18">
        <v>45811</v>
      </c>
    </row>
    <row r="28" spans="1:10" ht="24" customHeight="1">
      <c r="A28" s="155" t="s">
        <v>249</v>
      </c>
      <c r="C28" s="112"/>
      <c r="D28" s="1"/>
      <c r="F28" s="1"/>
      <c r="H28" s="106"/>
      <c r="J28" s="106"/>
    </row>
    <row r="29" spans="1:10" ht="24" customHeight="1">
      <c r="A29" s="169" t="s">
        <v>104</v>
      </c>
      <c r="C29" s="112"/>
      <c r="D29" s="1">
        <v>-268</v>
      </c>
      <c r="E29" s="31"/>
      <c r="F29" s="20">
        <v>1434</v>
      </c>
      <c r="G29" s="40"/>
      <c r="H29" s="18">
        <v>-129</v>
      </c>
      <c r="I29" s="31"/>
      <c r="J29" s="18">
        <v>1422</v>
      </c>
    </row>
    <row r="30" spans="1:10" ht="24" customHeight="1">
      <c r="A30" s="112" t="s">
        <v>105</v>
      </c>
      <c r="C30" s="155"/>
      <c r="D30" s="41">
        <f>SUM(D26:D29)</f>
        <v>2131855</v>
      </c>
      <c r="E30" s="31"/>
      <c r="F30" s="41">
        <f>SUM(F26:F29)</f>
        <v>2071292</v>
      </c>
      <c r="G30" s="42"/>
      <c r="H30" s="41">
        <f>SUM(H26:H29)</f>
        <v>1904577</v>
      </c>
      <c r="I30" s="31"/>
      <c r="J30" s="41">
        <f>SUM(J26:J29)</f>
        <v>1881023</v>
      </c>
    </row>
    <row r="31" spans="1:10" ht="24" customHeight="1">
      <c r="A31" s="112"/>
      <c r="C31" s="155"/>
      <c r="D31" s="31"/>
      <c r="E31" s="31"/>
      <c r="F31" s="31"/>
      <c r="G31" s="42"/>
      <c r="H31" s="31"/>
      <c r="I31" s="31"/>
      <c r="J31" s="31"/>
    </row>
    <row r="32" spans="1:10" ht="24" customHeight="1">
      <c r="A32" s="99" t="s">
        <v>106</v>
      </c>
      <c r="C32" s="155"/>
      <c r="D32" s="1">
        <v>557964</v>
      </c>
      <c r="E32" s="31"/>
      <c r="F32" s="84">
        <v>574148</v>
      </c>
      <c r="G32" s="18"/>
      <c r="H32" s="84">
        <v>519185</v>
      </c>
      <c r="I32" s="18"/>
      <c r="J32" s="84">
        <v>540170</v>
      </c>
    </row>
    <row r="33" spans="1:10" ht="24.75" customHeight="1">
      <c r="A33" s="99" t="s">
        <v>107</v>
      </c>
      <c r="C33" s="155"/>
      <c r="D33" s="1">
        <v>1985818</v>
      </c>
      <c r="E33" s="106"/>
      <c r="F33" s="84">
        <v>1948740</v>
      </c>
      <c r="G33" s="10"/>
      <c r="H33" s="84">
        <v>1877923</v>
      </c>
      <c r="I33" s="10"/>
      <c r="J33" s="84">
        <v>1901078</v>
      </c>
    </row>
    <row r="34" spans="1:10" ht="24" customHeight="1">
      <c r="A34" s="99" t="s">
        <v>108</v>
      </c>
      <c r="D34" s="82">
        <f>D23-SUM(D30:D33)</f>
        <v>1038595</v>
      </c>
      <c r="E34" s="18"/>
      <c r="F34" s="82">
        <f>F23-SUM(F30:F33)</f>
        <v>1082191</v>
      </c>
      <c r="G34" s="18"/>
      <c r="H34" s="82">
        <f>H23-SUM(H30:H33)</f>
        <v>963790</v>
      </c>
      <c r="I34" s="18"/>
      <c r="J34" s="82">
        <f>J23-SUM(J30:J33)</f>
        <v>957731</v>
      </c>
    </row>
    <row r="35" spans="1:10" ht="24" customHeight="1">
      <c r="A35" s="99" t="s">
        <v>109</v>
      </c>
      <c r="B35" s="125">
        <v>24</v>
      </c>
      <c r="D35" s="1">
        <v>207239</v>
      </c>
      <c r="E35" s="18"/>
      <c r="F35" s="1">
        <v>218472</v>
      </c>
      <c r="G35" s="18"/>
      <c r="H35" s="84">
        <v>193085</v>
      </c>
      <c r="I35" s="18"/>
      <c r="J35" s="18">
        <v>190154</v>
      </c>
    </row>
    <row r="36" spans="1:10" ht="24" customHeight="1" thickBot="1">
      <c r="A36" s="104" t="s">
        <v>110</v>
      </c>
      <c r="B36" s="195"/>
      <c r="C36" s="104"/>
      <c r="D36" s="43">
        <f>D34-D35</f>
        <v>831356</v>
      </c>
      <c r="E36" s="18"/>
      <c r="F36" s="43">
        <f>F34-F35</f>
        <v>863719</v>
      </c>
      <c r="G36" s="18"/>
      <c r="H36" s="43">
        <f>H34-H35</f>
        <v>770705</v>
      </c>
      <c r="I36" s="18"/>
      <c r="J36" s="43">
        <f>J34-J35</f>
        <v>767577</v>
      </c>
    </row>
    <row r="37" spans="1:10" ht="24" customHeight="1" thickTop="1">
      <c r="A37" s="112"/>
      <c r="D37" s="18"/>
      <c r="E37" s="18"/>
      <c r="F37" s="18"/>
      <c r="G37" s="18"/>
      <c r="H37" s="18"/>
      <c r="I37" s="31"/>
      <c r="J37" s="18"/>
    </row>
    <row r="38" spans="1:10" ht="24" customHeight="1">
      <c r="A38" s="159" t="s">
        <v>111</v>
      </c>
      <c r="B38" s="195"/>
      <c r="C38" s="104"/>
      <c r="D38" s="31"/>
      <c r="E38" s="38"/>
      <c r="F38" s="31"/>
      <c r="G38" s="18"/>
      <c r="H38" s="31"/>
      <c r="I38" s="38"/>
      <c r="J38" s="31"/>
    </row>
    <row r="39" spans="1:10" ht="24" customHeight="1">
      <c r="A39" s="155" t="s">
        <v>112</v>
      </c>
      <c r="B39" s="195"/>
      <c r="C39" s="104"/>
      <c r="D39" s="31">
        <f>D36-D40</f>
        <v>822039</v>
      </c>
      <c r="E39" s="38"/>
      <c r="F39" s="31">
        <f>F36-F40</f>
        <v>841878</v>
      </c>
      <c r="G39" s="18"/>
      <c r="H39" s="31">
        <f>+H36</f>
        <v>770705</v>
      </c>
      <c r="I39" s="38"/>
      <c r="J39" s="31">
        <f>J36-J40</f>
        <v>767577</v>
      </c>
    </row>
    <row r="40" spans="1:10" ht="24" customHeight="1">
      <c r="A40" s="155" t="s">
        <v>113</v>
      </c>
      <c r="B40" s="195"/>
      <c r="C40" s="104"/>
      <c r="D40" s="31">
        <v>9317</v>
      </c>
      <c r="E40" s="38"/>
      <c r="F40" s="1">
        <v>21841</v>
      </c>
      <c r="G40" s="18"/>
      <c r="H40" s="119">
        <v>0</v>
      </c>
      <c r="I40" s="31"/>
      <c r="J40" s="106">
        <v>0</v>
      </c>
    </row>
    <row r="41" spans="1:10" ht="24" customHeight="1" thickBot="1">
      <c r="A41" s="104"/>
      <c r="B41" s="189"/>
      <c r="C41" s="156"/>
      <c r="D41" s="13">
        <f>D36</f>
        <v>831356</v>
      </c>
      <c r="E41" s="31"/>
      <c r="F41" s="13">
        <f>SUM(F39:F40)</f>
        <v>863719</v>
      </c>
      <c r="G41" s="38"/>
      <c r="H41" s="13">
        <f>SUM(H39:H40)</f>
        <v>770705</v>
      </c>
      <c r="I41" s="31"/>
      <c r="J41" s="13">
        <f>SUM(J39:J40)</f>
        <v>767577</v>
      </c>
    </row>
    <row r="42" spans="1:10" ht="24" customHeight="1" thickTop="1">
      <c r="A42" s="112"/>
      <c r="D42" s="18"/>
      <c r="E42" s="18"/>
      <c r="F42" s="18"/>
      <c r="G42" s="18"/>
      <c r="H42" s="18"/>
      <c r="I42" s="31"/>
      <c r="J42" s="18"/>
    </row>
    <row r="43" spans="1:10" ht="24" customHeight="1">
      <c r="A43" s="104" t="s">
        <v>114</v>
      </c>
      <c r="B43" s="195"/>
      <c r="C43" s="195" t="s">
        <v>115</v>
      </c>
      <c r="D43" s="44">
        <f>D39/D44*1000</f>
        <v>3.2881559999999999</v>
      </c>
      <c r="E43" s="45"/>
      <c r="F43" s="44">
        <f>F39/F44*1000</f>
        <v>3.3675120000000001</v>
      </c>
      <c r="G43" s="156"/>
      <c r="H43" s="44">
        <f>H39/H44*1000</f>
        <v>3.0828199999999999</v>
      </c>
      <c r="I43" s="45"/>
      <c r="J43" s="44">
        <f>J39/J44*1000</f>
        <v>3.0703079999999998</v>
      </c>
    </row>
    <row r="44" spans="1:10" ht="24" customHeight="1">
      <c r="A44" s="159" t="s">
        <v>116</v>
      </c>
      <c r="B44" s="195"/>
      <c r="C44" s="195" t="s">
        <v>117</v>
      </c>
      <c r="D44" s="2">
        <v>250000000</v>
      </c>
      <c r="E44" s="6"/>
      <c r="F44" s="2">
        <v>250000000</v>
      </c>
      <c r="G44" s="156"/>
      <c r="H44" s="2">
        <v>250000000</v>
      </c>
      <c r="I44" s="6"/>
      <c r="J44" s="2">
        <v>250000000</v>
      </c>
    </row>
    <row r="45" spans="1:10" ht="24" customHeight="1">
      <c r="A45" s="159"/>
      <c r="B45" s="195"/>
      <c r="C45" s="195"/>
      <c r="D45" s="2"/>
      <c r="E45" s="6"/>
      <c r="F45" s="2"/>
      <c r="G45" s="156"/>
      <c r="H45" s="2"/>
      <c r="I45" s="6"/>
      <c r="J45" s="2"/>
    </row>
    <row r="46" spans="1:10" ht="24" customHeight="1">
      <c r="B46" s="195"/>
      <c r="C46" s="195"/>
      <c r="D46" s="2"/>
      <c r="E46" s="6"/>
      <c r="F46" s="2"/>
      <c r="G46" s="156"/>
      <c r="H46" s="2"/>
      <c r="I46" s="6"/>
      <c r="J46" s="2"/>
    </row>
    <row r="47" spans="1:10" ht="24" customHeight="1">
      <c r="B47" s="195"/>
      <c r="C47" s="195"/>
      <c r="D47" s="2"/>
      <c r="E47" s="6"/>
      <c r="F47" s="2"/>
      <c r="G47" s="156"/>
      <c r="H47" s="2"/>
      <c r="I47" s="6"/>
      <c r="J47" s="2"/>
    </row>
    <row r="48" spans="1:10" ht="24" customHeight="1">
      <c r="A48" s="159"/>
      <c r="B48" s="195"/>
      <c r="C48" s="195"/>
      <c r="D48" s="2"/>
      <c r="E48" s="6"/>
      <c r="F48" s="2"/>
      <c r="G48" s="156"/>
      <c r="H48" s="2"/>
      <c r="I48" s="6"/>
      <c r="J48" s="2"/>
    </row>
    <row r="49" spans="1:10" ht="24" customHeight="1">
      <c r="A49" s="159"/>
      <c r="B49" s="195"/>
      <c r="C49" s="195"/>
      <c r="D49" s="2"/>
      <c r="E49" s="6"/>
      <c r="F49" s="2"/>
      <c r="G49" s="156"/>
      <c r="H49" s="2"/>
      <c r="I49" s="6"/>
      <c r="J49" s="2"/>
    </row>
    <row r="50" spans="1:10" ht="24" customHeight="1">
      <c r="A50" s="159"/>
      <c r="B50" s="195"/>
      <c r="C50" s="195"/>
      <c r="D50" s="2"/>
      <c r="E50" s="6"/>
      <c r="F50" s="2"/>
      <c r="G50" s="156"/>
      <c r="H50" s="2"/>
      <c r="I50" s="6"/>
      <c r="J50" s="2"/>
    </row>
    <row r="51" spans="1:10" ht="24" customHeight="1">
      <c r="B51" s="195"/>
      <c r="C51" s="195"/>
      <c r="D51" s="2"/>
      <c r="E51" s="6"/>
      <c r="F51" s="2"/>
      <c r="G51" s="156"/>
      <c r="H51" s="2"/>
      <c r="I51" s="6"/>
      <c r="J51" s="2"/>
    </row>
    <row r="52" spans="1:10" ht="24" customHeight="1">
      <c r="A52" s="159"/>
      <c r="B52" s="195"/>
      <c r="C52" s="195"/>
      <c r="D52" s="2"/>
      <c r="E52" s="6"/>
      <c r="F52" s="2"/>
      <c r="G52" s="156"/>
      <c r="H52" s="2"/>
      <c r="I52" s="6"/>
      <c r="J52" s="2"/>
    </row>
    <row r="53" spans="1:10" ht="24" customHeight="1">
      <c r="A53" s="159"/>
      <c r="B53" s="195"/>
      <c r="C53" s="195"/>
      <c r="D53" s="2"/>
      <c r="E53" s="6"/>
      <c r="F53" s="2"/>
      <c r="G53" s="156"/>
      <c r="H53" s="2"/>
      <c r="I53" s="6"/>
      <c r="J53" s="2"/>
    </row>
    <row r="54" spans="1:10" ht="24" customHeight="1">
      <c r="A54" s="99" t="s">
        <v>39</v>
      </c>
      <c r="B54" s="195"/>
      <c r="C54" s="195"/>
      <c r="D54" s="2"/>
      <c r="E54" s="6"/>
      <c r="F54" s="2"/>
      <c r="G54" s="156"/>
      <c r="H54" s="2"/>
      <c r="I54" s="6"/>
      <c r="J54" s="2"/>
    </row>
    <row r="55" spans="1:10" ht="24" customHeight="1">
      <c r="A55" s="159"/>
      <c r="B55" s="195"/>
      <c r="C55" s="195"/>
      <c r="D55" s="2"/>
      <c r="E55" s="6"/>
      <c r="F55" s="2"/>
      <c r="G55" s="156"/>
      <c r="H55" s="2"/>
      <c r="I55" s="6"/>
      <c r="J55" s="2"/>
    </row>
    <row r="56" spans="1:10" ht="24" customHeight="1">
      <c r="A56" s="159"/>
      <c r="B56" s="195"/>
      <c r="C56" s="195"/>
      <c r="D56" s="2"/>
      <c r="E56" s="6"/>
      <c r="F56" s="2"/>
      <c r="G56" s="156"/>
      <c r="H56" s="2"/>
      <c r="I56" s="6"/>
      <c r="J56" s="2"/>
    </row>
    <row r="57" spans="1:10" ht="24" customHeight="1">
      <c r="A57" s="159"/>
      <c r="B57" s="195"/>
      <c r="C57" s="195"/>
      <c r="D57" s="2"/>
      <c r="E57" s="6"/>
      <c r="F57" s="2"/>
      <c r="G57" s="156"/>
      <c r="H57" s="2"/>
      <c r="I57" s="6"/>
      <c r="J57" s="2"/>
    </row>
    <row r="58" spans="1:10" ht="24" customHeight="1">
      <c r="A58" s="159"/>
      <c r="B58" s="195"/>
      <c r="C58" s="195"/>
      <c r="D58" s="2"/>
      <c r="E58" s="6"/>
      <c r="F58" s="2"/>
      <c r="G58" s="156"/>
      <c r="H58" s="2"/>
      <c r="I58" s="6"/>
      <c r="J58" s="2"/>
    </row>
    <row r="59" spans="1:10" ht="24" customHeight="1">
      <c r="A59" s="159"/>
      <c r="B59" s="195"/>
      <c r="C59" s="195"/>
      <c r="D59" s="2"/>
      <c r="E59" s="6"/>
      <c r="F59" s="2"/>
      <c r="G59" s="156"/>
      <c r="H59" s="2"/>
      <c r="I59" s="6"/>
      <c r="J59" s="2"/>
    </row>
    <row r="60" spans="1:10" ht="24" customHeight="1">
      <c r="A60" s="159"/>
      <c r="B60" s="195"/>
      <c r="C60" s="195"/>
      <c r="D60" s="2"/>
      <c r="E60" s="6"/>
      <c r="F60" s="2"/>
      <c r="G60" s="156"/>
      <c r="H60" s="2"/>
      <c r="I60" s="6"/>
      <c r="J60" s="2"/>
    </row>
    <row r="61" spans="1:10" ht="24" customHeight="1">
      <c r="A61" s="159"/>
      <c r="B61" s="195"/>
      <c r="C61" s="195"/>
      <c r="D61" s="2"/>
      <c r="E61" s="6"/>
      <c r="F61" s="2"/>
      <c r="G61" s="156"/>
      <c r="H61" s="2"/>
      <c r="I61" s="6"/>
      <c r="J61" s="2"/>
    </row>
    <row r="62" spans="1:10" ht="24" customHeight="1">
      <c r="A62" s="159"/>
      <c r="B62" s="195"/>
      <c r="C62" s="195"/>
      <c r="D62" s="2"/>
      <c r="E62" s="6"/>
      <c r="F62" s="2"/>
      <c r="G62" s="156"/>
      <c r="H62" s="2"/>
      <c r="I62" s="6"/>
      <c r="J62" s="2"/>
    </row>
    <row r="63" spans="1:10" ht="24" customHeight="1">
      <c r="A63" s="159"/>
      <c r="B63" s="195"/>
      <c r="C63" s="195"/>
      <c r="D63" s="2"/>
      <c r="E63" s="6"/>
      <c r="F63" s="2"/>
      <c r="G63" s="156"/>
      <c r="H63" s="2"/>
      <c r="I63" s="6"/>
      <c r="J63" s="2"/>
    </row>
    <row r="64" spans="1:10" ht="24" customHeight="1">
      <c r="H64" s="1"/>
      <c r="I64" s="4"/>
      <c r="J64" s="5"/>
    </row>
    <row r="65" spans="2:10" ht="24" customHeight="1">
      <c r="H65" s="1"/>
      <c r="I65" s="4"/>
      <c r="J65" s="5"/>
    </row>
    <row r="66" spans="2:10" ht="24" customHeight="1">
      <c r="H66" s="1"/>
      <c r="I66" s="4"/>
      <c r="J66" s="5"/>
    </row>
    <row r="67" spans="2:10" ht="24" customHeight="1">
      <c r="H67" s="1"/>
      <c r="I67" s="4"/>
      <c r="J67" s="5"/>
    </row>
    <row r="68" spans="2:10" ht="24" customHeight="1">
      <c r="H68" s="1"/>
      <c r="I68" s="4"/>
      <c r="J68" s="5"/>
    </row>
    <row r="69" spans="2:10" ht="24" customHeight="1">
      <c r="H69" s="1"/>
      <c r="I69" s="4"/>
      <c r="J69" s="5"/>
    </row>
    <row r="70" spans="2:10" ht="24" customHeight="1">
      <c r="H70" s="1"/>
      <c r="I70" s="4"/>
      <c r="J70" s="5"/>
    </row>
    <row r="71" spans="2:10" ht="24" customHeight="1">
      <c r="H71" s="1"/>
      <c r="I71" s="4"/>
      <c r="J71" s="5"/>
    </row>
    <row r="72" spans="2:10" ht="24" customHeight="1">
      <c r="H72" s="1"/>
      <c r="I72" s="4"/>
      <c r="J72" s="5"/>
    </row>
    <row r="73" spans="2:10" ht="24" customHeight="1">
      <c r="H73" s="1"/>
      <c r="I73" s="4"/>
      <c r="J73" s="5"/>
    </row>
    <row r="74" spans="2:10" ht="24" customHeight="1">
      <c r="H74" s="1"/>
      <c r="I74" s="4"/>
      <c r="J74" s="5"/>
    </row>
    <row r="75" spans="2:10" ht="24" customHeight="1">
      <c r="H75" s="1"/>
      <c r="I75" s="4"/>
      <c r="J75" s="5"/>
    </row>
    <row r="76" spans="2:10" ht="24" customHeight="1">
      <c r="B76" s="99"/>
      <c r="H76" s="1"/>
      <c r="I76" s="4"/>
      <c r="J76" s="5"/>
    </row>
    <row r="77" spans="2:10" ht="24" customHeight="1">
      <c r="B77" s="99"/>
      <c r="H77" s="1"/>
      <c r="I77" s="4"/>
      <c r="J77" s="5"/>
    </row>
    <row r="78" spans="2:10" ht="24" customHeight="1">
      <c r="B78" s="99"/>
      <c r="H78" s="1"/>
      <c r="I78" s="4"/>
      <c r="J78" s="5"/>
    </row>
    <row r="79" spans="2:10" ht="24" customHeight="1">
      <c r="B79" s="99"/>
      <c r="H79" s="1"/>
      <c r="I79" s="4"/>
      <c r="J79" s="5"/>
    </row>
    <row r="80" spans="2:10" ht="24" customHeight="1">
      <c r="B80" s="99"/>
      <c r="H80" s="1"/>
      <c r="I80" s="4"/>
      <c r="J80" s="5"/>
    </row>
    <row r="81" spans="2:10" ht="24" customHeight="1">
      <c r="B81" s="99"/>
      <c r="H81" s="1"/>
      <c r="I81" s="4"/>
      <c r="J81" s="5"/>
    </row>
    <row r="82" spans="2:10" ht="24" customHeight="1">
      <c r="B82" s="99"/>
      <c r="H82" s="1"/>
      <c r="I82" s="4"/>
      <c r="J82" s="5"/>
    </row>
    <row r="83" spans="2:10" ht="24" customHeight="1">
      <c r="B83" s="99"/>
      <c r="H83" s="1"/>
      <c r="I83" s="4"/>
      <c r="J83" s="5"/>
    </row>
    <row r="84" spans="2:10" ht="24" customHeight="1">
      <c r="B84" s="99"/>
      <c r="H84" s="1"/>
      <c r="I84" s="4"/>
      <c r="J84" s="5"/>
    </row>
    <row r="85" spans="2:10" ht="24" customHeight="1">
      <c r="B85" s="99"/>
      <c r="H85" s="1"/>
      <c r="I85" s="4"/>
      <c r="J85" s="5"/>
    </row>
    <row r="86" spans="2:10" ht="24" customHeight="1">
      <c r="B86" s="99"/>
      <c r="H86" s="1"/>
      <c r="I86" s="4"/>
      <c r="J86" s="5"/>
    </row>
    <row r="87" spans="2:10" ht="24" customHeight="1">
      <c r="B87" s="99"/>
      <c r="H87" s="1"/>
      <c r="I87" s="4"/>
      <c r="J87" s="5"/>
    </row>
    <row r="88" spans="2:10" ht="24" customHeight="1">
      <c r="B88" s="99"/>
      <c r="H88" s="1"/>
      <c r="I88" s="4"/>
      <c r="J88" s="5"/>
    </row>
    <row r="89" spans="2:10" ht="24" customHeight="1">
      <c r="B89" s="99"/>
      <c r="H89" s="1"/>
      <c r="I89" s="4"/>
      <c r="J89" s="5"/>
    </row>
    <row r="90" spans="2:10" ht="24" customHeight="1">
      <c r="B90" s="99"/>
      <c r="H90" s="1"/>
      <c r="I90" s="4"/>
      <c r="J90" s="5"/>
    </row>
    <row r="91" spans="2:10" ht="24" customHeight="1">
      <c r="B91" s="99"/>
      <c r="H91" s="1"/>
      <c r="I91" s="4"/>
      <c r="J91" s="5"/>
    </row>
    <row r="92" spans="2:10" ht="24" customHeight="1">
      <c r="B92" s="99"/>
      <c r="H92" s="1"/>
      <c r="I92" s="4"/>
      <c r="J92" s="5"/>
    </row>
    <row r="93" spans="2:10" ht="24" customHeight="1">
      <c r="B93" s="99"/>
      <c r="H93" s="1"/>
      <c r="I93" s="4"/>
      <c r="J93" s="5"/>
    </row>
    <row r="94" spans="2:10" ht="24" customHeight="1">
      <c r="B94" s="99"/>
      <c r="H94" s="1"/>
      <c r="I94" s="4"/>
      <c r="J94" s="5"/>
    </row>
    <row r="95" spans="2:10" ht="24" customHeight="1">
      <c r="B95" s="99"/>
      <c r="H95" s="1"/>
      <c r="I95" s="4"/>
      <c r="J95" s="5"/>
    </row>
    <row r="96" spans="2:10" ht="24" customHeight="1">
      <c r="B96" s="99"/>
      <c r="H96" s="1"/>
      <c r="I96" s="4"/>
      <c r="J96" s="5"/>
    </row>
    <row r="97" spans="2:10" ht="24" customHeight="1">
      <c r="B97" s="99"/>
      <c r="H97" s="1"/>
      <c r="I97" s="4"/>
      <c r="J97" s="5"/>
    </row>
    <row r="98" spans="2:10" ht="24" customHeight="1">
      <c r="B98" s="99"/>
      <c r="H98" s="1"/>
      <c r="I98" s="4"/>
      <c r="J98" s="5"/>
    </row>
    <row r="99" spans="2:10" ht="24" customHeight="1">
      <c r="B99" s="99"/>
      <c r="H99" s="1"/>
      <c r="I99" s="4"/>
      <c r="J99" s="5"/>
    </row>
    <row r="100" spans="2:10" ht="24" customHeight="1">
      <c r="B100" s="99"/>
      <c r="H100" s="1"/>
      <c r="I100" s="4"/>
      <c r="J100" s="5"/>
    </row>
    <row r="101" spans="2:10" ht="24" customHeight="1">
      <c r="B101" s="99"/>
      <c r="H101" s="1"/>
      <c r="I101" s="4"/>
      <c r="J101" s="5"/>
    </row>
    <row r="102" spans="2:10" ht="24" customHeight="1">
      <c r="B102" s="99"/>
      <c r="H102" s="1"/>
      <c r="I102" s="4"/>
      <c r="J102" s="5"/>
    </row>
    <row r="103" spans="2:10" ht="24" customHeight="1">
      <c r="B103" s="99"/>
      <c r="H103" s="1"/>
      <c r="I103" s="4"/>
      <c r="J103" s="5"/>
    </row>
    <row r="104" spans="2:10" ht="24" customHeight="1">
      <c r="B104" s="99"/>
      <c r="H104" s="1"/>
      <c r="I104" s="4"/>
      <c r="J104" s="5"/>
    </row>
    <row r="105" spans="2:10" ht="24" customHeight="1">
      <c r="B105" s="99"/>
      <c r="H105" s="1"/>
      <c r="I105" s="4"/>
      <c r="J105" s="5"/>
    </row>
    <row r="106" spans="2:10" ht="24" customHeight="1">
      <c r="B106" s="99"/>
      <c r="H106" s="1"/>
      <c r="I106" s="4"/>
      <c r="J106" s="5"/>
    </row>
    <row r="107" spans="2:10" ht="24" customHeight="1">
      <c r="B107" s="99"/>
      <c r="H107" s="1"/>
      <c r="I107" s="4"/>
      <c r="J107" s="5"/>
    </row>
    <row r="108" spans="2:10" ht="24" customHeight="1">
      <c r="B108" s="99"/>
      <c r="H108" s="1"/>
      <c r="I108" s="4"/>
      <c r="J108" s="5"/>
    </row>
    <row r="109" spans="2:10" ht="24" customHeight="1">
      <c r="B109" s="99"/>
      <c r="H109" s="1"/>
      <c r="I109" s="4"/>
      <c r="J109" s="5"/>
    </row>
    <row r="110" spans="2:10" ht="24" customHeight="1">
      <c r="B110" s="99"/>
      <c r="H110" s="1"/>
      <c r="I110" s="4"/>
      <c r="J110" s="5"/>
    </row>
    <row r="111" spans="2:10" ht="24" customHeight="1">
      <c r="B111" s="99"/>
      <c r="H111" s="1"/>
      <c r="I111" s="4"/>
      <c r="J111" s="5"/>
    </row>
    <row r="112" spans="2:10" ht="24" customHeight="1">
      <c r="B112" s="99"/>
      <c r="H112" s="1"/>
      <c r="I112" s="4"/>
      <c r="J112" s="5"/>
    </row>
    <row r="113" spans="2:10" ht="24" customHeight="1">
      <c r="B113" s="99"/>
      <c r="H113" s="1"/>
      <c r="I113" s="4"/>
      <c r="J113" s="5"/>
    </row>
    <row r="114" spans="2:10" ht="24" customHeight="1">
      <c r="B114" s="99"/>
      <c r="H114" s="1"/>
      <c r="I114" s="4"/>
      <c r="J114" s="5"/>
    </row>
    <row r="115" spans="2:10" ht="24" customHeight="1">
      <c r="B115" s="99"/>
      <c r="H115" s="1"/>
      <c r="I115" s="4"/>
      <c r="J115" s="5"/>
    </row>
    <row r="116" spans="2:10" ht="24" customHeight="1">
      <c r="B116" s="99"/>
      <c r="H116" s="1"/>
      <c r="I116" s="4"/>
      <c r="J116" s="5"/>
    </row>
    <row r="117" spans="2:10" ht="24" customHeight="1">
      <c r="B117" s="99"/>
      <c r="H117" s="1"/>
      <c r="I117" s="4"/>
      <c r="J117" s="5"/>
    </row>
    <row r="118" spans="2:10" ht="24" customHeight="1">
      <c r="B118" s="99"/>
      <c r="H118" s="1"/>
      <c r="I118" s="4"/>
      <c r="J118" s="5"/>
    </row>
    <row r="119" spans="2:10" ht="24" customHeight="1">
      <c r="B119" s="99"/>
      <c r="H119" s="1"/>
      <c r="I119" s="4"/>
      <c r="J119" s="5"/>
    </row>
    <row r="120" spans="2:10" ht="24" customHeight="1">
      <c r="B120" s="99"/>
      <c r="H120" s="1"/>
      <c r="I120" s="4"/>
      <c r="J120" s="5"/>
    </row>
    <row r="121" spans="2:10" ht="24" customHeight="1">
      <c r="B121" s="99"/>
      <c r="H121" s="1"/>
      <c r="I121" s="4"/>
      <c r="J121" s="5"/>
    </row>
    <row r="122" spans="2:10" ht="24" customHeight="1">
      <c r="B122" s="99"/>
      <c r="H122" s="1"/>
      <c r="I122" s="4"/>
      <c r="J122" s="5"/>
    </row>
    <row r="123" spans="2:10" ht="24" customHeight="1">
      <c r="B123" s="99"/>
      <c r="H123" s="1"/>
      <c r="I123" s="4"/>
      <c r="J123" s="5"/>
    </row>
    <row r="124" spans="2:10" ht="24" customHeight="1">
      <c r="B124" s="99"/>
      <c r="H124" s="1"/>
      <c r="I124" s="34"/>
      <c r="J124" s="5"/>
    </row>
    <row r="125" spans="2:10" ht="24" customHeight="1">
      <c r="B125" s="99"/>
      <c r="H125" s="1"/>
      <c r="I125" s="34"/>
      <c r="J125" s="5"/>
    </row>
    <row r="126" spans="2:10" ht="24" customHeight="1">
      <c r="B126" s="99"/>
      <c r="H126" s="1"/>
      <c r="I126" s="34"/>
      <c r="J126" s="5"/>
    </row>
    <row r="127" spans="2:10" ht="24" customHeight="1">
      <c r="B127" s="99"/>
      <c r="H127" s="1"/>
      <c r="I127" s="34"/>
      <c r="J127" s="5"/>
    </row>
    <row r="128" spans="2:10" ht="24" customHeight="1">
      <c r="B128" s="99"/>
      <c r="H128" s="1"/>
      <c r="I128" s="34"/>
      <c r="J128" s="5"/>
    </row>
    <row r="129" spans="2:10" ht="24" customHeight="1">
      <c r="B129" s="99"/>
      <c r="H129" s="1"/>
      <c r="I129" s="34"/>
      <c r="J129" s="5"/>
    </row>
    <row r="130" spans="2:10" ht="24" customHeight="1">
      <c r="B130" s="99"/>
      <c r="H130" s="1"/>
      <c r="I130" s="34"/>
      <c r="J130" s="5"/>
    </row>
    <row r="131" spans="2:10" ht="24" customHeight="1">
      <c r="B131" s="99"/>
      <c r="H131" s="1"/>
      <c r="I131" s="34"/>
      <c r="J131" s="5"/>
    </row>
    <row r="132" spans="2:10" ht="24" customHeight="1">
      <c r="B132" s="99"/>
      <c r="H132" s="1"/>
      <c r="I132" s="34"/>
      <c r="J132" s="5"/>
    </row>
    <row r="133" spans="2:10" ht="24" customHeight="1">
      <c r="B133" s="99"/>
      <c r="H133" s="1"/>
      <c r="I133" s="34"/>
      <c r="J133" s="5"/>
    </row>
    <row r="134" spans="2:10" ht="24" customHeight="1">
      <c r="B134" s="99"/>
      <c r="H134" s="1"/>
      <c r="I134" s="34"/>
      <c r="J134" s="5"/>
    </row>
    <row r="135" spans="2:10" ht="24" customHeight="1">
      <c r="B135" s="99"/>
      <c r="H135" s="1"/>
      <c r="I135" s="34"/>
      <c r="J135" s="5"/>
    </row>
    <row r="136" spans="2:10" ht="24" customHeight="1">
      <c r="B136" s="99"/>
      <c r="H136" s="1"/>
      <c r="I136" s="34"/>
      <c r="J136" s="5"/>
    </row>
    <row r="137" spans="2:10" ht="24" customHeight="1">
      <c r="B137" s="99"/>
      <c r="H137" s="1"/>
      <c r="I137" s="34"/>
      <c r="J137" s="5"/>
    </row>
    <row r="138" spans="2:10" ht="24" customHeight="1">
      <c r="B138" s="99"/>
      <c r="H138" s="1"/>
      <c r="I138" s="34"/>
      <c r="J138" s="5"/>
    </row>
    <row r="139" spans="2:10" ht="24" customHeight="1">
      <c r="B139" s="99"/>
      <c r="H139" s="1"/>
      <c r="I139" s="34"/>
      <c r="J139" s="5"/>
    </row>
    <row r="140" spans="2:10" ht="24" customHeight="1">
      <c r="B140" s="99"/>
      <c r="H140" s="1"/>
      <c r="I140" s="34"/>
      <c r="J140" s="5"/>
    </row>
    <row r="141" spans="2:10" ht="24" customHeight="1">
      <c r="B141" s="99"/>
      <c r="H141" s="1"/>
      <c r="I141" s="34"/>
      <c r="J141" s="5"/>
    </row>
    <row r="142" spans="2:10" ht="24" customHeight="1">
      <c r="B142" s="99"/>
      <c r="H142" s="1"/>
      <c r="I142" s="34"/>
      <c r="J142" s="5"/>
    </row>
    <row r="143" spans="2:10" ht="24" customHeight="1">
      <c r="B143" s="99"/>
      <c r="H143" s="1"/>
      <c r="I143" s="34"/>
      <c r="J143" s="5"/>
    </row>
    <row r="144" spans="2:10" ht="24" customHeight="1">
      <c r="B144" s="99"/>
      <c r="H144" s="1"/>
      <c r="I144" s="34"/>
      <c r="J144" s="5"/>
    </row>
    <row r="145" spans="2:10" ht="24" customHeight="1">
      <c r="B145" s="99"/>
      <c r="H145" s="1"/>
      <c r="I145" s="34"/>
      <c r="J145" s="5"/>
    </row>
    <row r="146" spans="2:10" ht="24" customHeight="1">
      <c r="B146" s="99"/>
      <c r="H146" s="1"/>
      <c r="I146" s="34"/>
      <c r="J146" s="5"/>
    </row>
    <row r="147" spans="2:10" ht="24" customHeight="1">
      <c r="B147" s="99"/>
      <c r="H147" s="1"/>
      <c r="I147" s="34"/>
      <c r="J147" s="5"/>
    </row>
    <row r="148" spans="2:10" ht="24" customHeight="1">
      <c r="B148" s="99"/>
      <c r="H148" s="1"/>
      <c r="I148" s="34"/>
      <c r="J148" s="5"/>
    </row>
    <row r="149" spans="2:10" ht="24" customHeight="1">
      <c r="B149" s="99"/>
      <c r="H149" s="1"/>
      <c r="I149" s="34"/>
      <c r="J149" s="5"/>
    </row>
    <row r="150" spans="2:10" ht="24" customHeight="1">
      <c r="B150" s="99"/>
      <c r="H150" s="1"/>
      <c r="I150" s="34"/>
      <c r="J150" s="5"/>
    </row>
    <row r="151" spans="2:10" ht="24" customHeight="1">
      <c r="B151" s="99"/>
      <c r="H151" s="1"/>
      <c r="I151" s="34"/>
      <c r="J151" s="5"/>
    </row>
    <row r="152" spans="2:10" ht="24" customHeight="1">
      <c r="B152" s="99"/>
      <c r="H152" s="1"/>
      <c r="I152" s="34"/>
      <c r="J152" s="5"/>
    </row>
    <row r="153" spans="2:10" ht="24" customHeight="1">
      <c r="B153" s="99"/>
      <c r="H153" s="1"/>
      <c r="I153" s="34"/>
      <c r="J153" s="5"/>
    </row>
    <row r="154" spans="2:10" ht="24" customHeight="1">
      <c r="B154" s="99"/>
      <c r="H154" s="1"/>
      <c r="I154" s="34"/>
      <c r="J154" s="5"/>
    </row>
    <row r="155" spans="2:10" ht="24" customHeight="1">
      <c r="B155" s="99"/>
      <c r="H155" s="1"/>
      <c r="I155" s="34"/>
      <c r="J155" s="5"/>
    </row>
    <row r="156" spans="2:10" ht="24" customHeight="1">
      <c r="B156" s="99"/>
      <c r="H156" s="1"/>
      <c r="I156" s="34"/>
      <c r="J156" s="5"/>
    </row>
    <row r="157" spans="2:10" ht="24" customHeight="1">
      <c r="B157" s="99"/>
      <c r="H157" s="1"/>
      <c r="I157" s="34"/>
      <c r="J157" s="5"/>
    </row>
    <row r="158" spans="2:10" ht="24" customHeight="1">
      <c r="B158" s="99"/>
      <c r="H158" s="1"/>
      <c r="I158" s="34"/>
      <c r="J158" s="5"/>
    </row>
    <row r="159" spans="2:10" ht="24" customHeight="1">
      <c r="B159" s="99"/>
      <c r="H159" s="1"/>
      <c r="I159" s="34"/>
      <c r="J159" s="5"/>
    </row>
    <row r="160" spans="2:10" ht="24" customHeight="1">
      <c r="B160" s="99"/>
      <c r="H160" s="1"/>
      <c r="I160" s="34"/>
      <c r="J160" s="5"/>
    </row>
    <row r="161" spans="2:10" ht="24" customHeight="1">
      <c r="B161" s="99"/>
      <c r="H161" s="1"/>
      <c r="I161" s="34"/>
      <c r="J161" s="5"/>
    </row>
    <row r="162" spans="2:10" ht="24" customHeight="1">
      <c r="B162" s="99"/>
      <c r="H162" s="1"/>
      <c r="I162" s="34"/>
      <c r="J162" s="5"/>
    </row>
    <row r="163" spans="2:10" ht="24" customHeight="1">
      <c r="B163" s="99"/>
      <c r="H163" s="1"/>
      <c r="I163" s="34"/>
      <c r="J163" s="5"/>
    </row>
    <row r="164" spans="2:10" ht="24" customHeight="1">
      <c r="B164" s="99"/>
      <c r="H164" s="1"/>
      <c r="I164" s="34"/>
      <c r="J164" s="5"/>
    </row>
    <row r="165" spans="2:10" ht="24" customHeight="1">
      <c r="B165" s="99"/>
      <c r="H165" s="1"/>
      <c r="I165" s="34"/>
      <c r="J165" s="5"/>
    </row>
    <row r="166" spans="2:10" ht="24" customHeight="1">
      <c r="B166" s="99"/>
      <c r="H166" s="1"/>
      <c r="I166" s="34"/>
      <c r="J166" s="5"/>
    </row>
    <row r="167" spans="2:10" ht="24" customHeight="1">
      <c r="B167" s="99"/>
      <c r="H167" s="1"/>
      <c r="I167" s="34"/>
      <c r="J167" s="5"/>
    </row>
    <row r="168" spans="2:10" ht="24" customHeight="1">
      <c r="B168" s="99"/>
      <c r="H168" s="1"/>
      <c r="I168" s="34"/>
      <c r="J168" s="5"/>
    </row>
    <row r="169" spans="2:10" ht="24" customHeight="1">
      <c r="B169" s="99"/>
      <c r="H169" s="1"/>
      <c r="I169" s="34"/>
      <c r="J169" s="5"/>
    </row>
    <row r="170" spans="2:10" ht="24" customHeight="1">
      <c r="B170" s="99"/>
      <c r="H170" s="1"/>
      <c r="I170" s="34"/>
      <c r="J170" s="5"/>
    </row>
    <row r="171" spans="2:10" ht="24" customHeight="1">
      <c r="B171" s="99"/>
      <c r="H171" s="1"/>
      <c r="I171" s="34"/>
      <c r="J171" s="5"/>
    </row>
    <row r="172" spans="2:10" ht="24" customHeight="1">
      <c r="B172" s="99"/>
      <c r="H172" s="1"/>
      <c r="I172" s="34"/>
      <c r="J172" s="5"/>
    </row>
    <row r="173" spans="2:10" ht="24" customHeight="1">
      <c r="B173" s="99"/>
      <c r="H173" s="1"/>
      <c r="I173" s="34"/>
      <c r="J173" s="5"/>
    </row>
    <row r="174" spans="2:10" ht="24" customHeight="1">
      <c r="B174" s="99"/>
      <c r="H174" s="1"/>
      <c r="I174" s="34"/>
      <c r="J174" s="5"/>
    </row>
    <row r="175" spans="2:10" ht="24" customHeight="1">
      <c r="B175" s="99"/>
      <c r="H175" s="1"/>
      <c r="I175" s="34"/>
      <c r="J175" s="5"/>
    </row>
    <row r="176" spans="2:10" ht="24" customHeight="1">
      <c r="B176" s="99"/>
      <c r="H176" s="1"/>
      <c r="I176" s="34"/>
      <c r="J176" s="5"/>
    </row>
    <row r="177" spans="2:10" ht="24" customHeight="1">
      <c r="B177" s="99"/>
      <c r="H177" s="1"/>
      <c r="I177" s="34"/>
      <c r="J177" s="5"/>
    </row>
    <row r="178" spans="2:10" ht="24" customHeight="1">
      <c r="B178" s="99"/>
      <c r="H178" s="1"/>
      <c r="I178" s="34"/>
      <c r="J178" s="5"/>
    </row>
    <row r="179" spans="2:10" ht="24" customHeight="1">
      <c r="B179" s="99"/>
      <c r="H179" s="1"/>
      <c r="I179" s="34"/>
      <c r="J179" s="5"/>
    </row>
    <row r="180" spans="2:10" ht="24" customHeight="1">
      <c r="B180" s="99"/>
      <c r="H180" s="1"/>
      <c r="I180" s="34"/>
      <c r="J180" s="5"/>
    </row>
    <row r="181" spans="2:10" ht="24" customHeight="1">
      <c r="B181" s="99"/>
      <c r="H181" s="1"/>
      <c r="I181" s="34"/>
      <c r="J181" s="5"/>
    </row>
    <row r="182" spans="2:10" ht="24" customHeight="1">
      <c r="B182" s="99"/>
      <c r="H182" s="1"/>
      <c r="I182" s="34"/>
      <c r="J182" s="5"/>
    </row>
    <row r="183" spans="2:10" ht="24" customHeight="1">
      <c r="B183" s="99"/>
      <c r="H183" s="1"/>
      <c r="I183" s="34"/>
      <c r="J183" s="5"/>
    </row>
    <row r="184" spans="2:10" ht="24" customHeight="1">
      <c r="B184" s="99"/>
      <c r="H184" s="1"/>
      <c r="I184" s="34"/>
      <c r="J184" s="5"/>
    </row>
    <row r="185" spans="2:10" ht="24" customHeight="1">
      <c r="B185" s="99"/>
      <c r="H185" s="1"/>
      <c r="I185" s="34"/>
      <c r="J185" s="5"/>
    </row>
    <row r="186" spans="2:10" ht="24" customHeight="1">
      <c r="B186" s="99"/>
      <c r="H186" s="1"/>
      <c r="I186" s="34"/>
      <c r="J186" s="5"/>
    </row>
    <row r="187" spans="2:10" ht="24" customHeight="1">
      <c r="B187" s="99"/>
      <c r="H187" s="1"/>
      <c r="I187" s="34"/>
      <c r="J187" s="5"/>
    </row>
    <row r="188" spans="2:10" ht="24" customHeight="1">
      <c r="B188" s="99"/>
      <c r="H188" s="1"/>
      <c r="I188" s="34"/>
      <c r="J188" s="5"/>
    </row>
    <row r="189" spans="2:10" ht="24" customHeight="1">
      <c r="B189" s="99"/>
      <c r="H189" s="1"/>
      <c r="I189" s="34"/>
      <c r="J189" s="5"/>
    </row>
    <row r="190" spans="2:10" ht="24" customHeight="1">
      <c r="B190" s="99"/>
      <c r="H190" s="1"/>
      <c r="I190" s="34"/>
      <c r="J190" s="5"/>
    </row>
    <row r="191" spans="2:10" ht="24" customHeight="1">
      <c r="B191" s="99"/>
      <c r="H191" s="1"/>
      <c r="I191" s="34"/>
      <c r="J191" s="5"/>
    </row>
    <row r="192" spans="2:10" ht="24" customHeight="1">
      <c r="B192" s="99"/>
      <c r="H192" s="1"/>
      <c r="I192" s="34"/>
      <c r="J192" s="5"/>
    </row>
    <row r="193" spans="2:10" ht="24" customHeight="1">
      <c r="B193" s="99"/>
      <c r="H193" s="1"/>
      <c r="I193" s="34"/>
      <c r="J193" s="5"/>
    </row>
    <row r="194" spans="2:10" ht="24" customHeight="1">
      <c r="B194" s="99"/>
      <c r="H194" s="1"/>
      <c r="I194" s="34"/>
      <c r="J194" s="5"/>
    </row>
    <row r="195" spans="2:10" ht="24" customHeight="1">
      <c r="B195" s="99"/>
      <c r="H195" s="1"/>
      <c r="I195" s="34"/>
      <c r="J195" s="5"/>
    </row>
    <row r="196" spans="2:10" ht="24" customHeight="1">
      <c r="B196" s="99"/>
      <c r="H196" s="1"/>
      <c r="I196" s="34"/>
      <c r="J196" s="5"/>
    </row>
    <row r="197" spans="2:10" ht="24" customHeight="1">
      <c r="B197" s="99"/>
      <c r="H197" s="1"/>
      <c r="I197" s="34"/>
      <c r="J197" s="5"/>
    </row>
    <row r="198" spans="2:10" ht="24" customHeight="1">
      <c r="B198" s="99"/>
      <c r="H198" s="1"/>
      <c r="I198" s="34"/>
      <c r="J198" s="5"/>
    </row>
    <row r="199" spans="2:10" ht="24" customHeight="1">
      <c r="B199" s="99"/>
      <c r="H199" s="1"/>
      <c r="I199" s="34"/>
      <c r="J199" s="5"/>
    </row>
    <row r="200" spans="2:10" ht="24" customHeight="1">
      <c r="B200" s="99"/>
      <c r="H200" s="1"/>
      <c r="I200" s="34"/>
      <c r="J200" s="5"/>
    </row>
    <row r="201" spans="2:10" ht="24" customHeight="1">
      <c r="B201" s="99"/>
      <c r="H201" s="1"/>
      <c r="I201" s="34"/>
      <c r="J201" s="5"/>
    </row>
    <row r="202" spans="2:10" ht="24" customHeight="1">
      <c r="B202" s="99"/>
      <c r="H202" s="1"/>
      <c r="I202" s="34"/>
      <c r="J202" s="5"/>
    </row>
    <row r="203" spans="2:10" ht="24" customHeight="1">
      <c r="B203" s="99"/>
      <c r="H203" s="1"/>
      <c r="I203" s="34"/>
      <c r="J203" s="5"/>
    </row>
    <row r="204" spans="2:10" ht="24" customHeight="1">
      <c r="B204" s="99"/>
      <c r="H204" s="1"/>
      <c r="I204" s="34"/>
      <c r="J204" s="5"/>
    </row>
    <row r="205" spans="2:10" ht="24" customHeight="1">
      <c r="B205" s="99"/>
      <c r="H205" s="1"/>
      <c r="I205" s="34"/>
      <c r="J205" s="5"/>
    </row>
    <row r="206" spans="2:10" ht="24" customHeight="1">
      <c r="B206" s="99"/>
      <c r="H206" s="1"/>
      <c r="I206" s="34"/>
      <c r="J206" s="5"/>
    </row>
    <row r="207" spans="2:10" ht="24" customHeight="1">
      <c r="B207" s="99"/>
      <c r="H207" s="1"/>
      <c r="I207" s="34"/>
      <c r="J207" s="5"/>
    </row>
    <row r="208" spans="2:10" ht="24" customHeight="1">
      <c r="B208" s="99"/>
      <c r="H208" s="1"/>
      <c r="I208" s="34"/>
      <c r="J208" s="5"/>
    </row>
    <row r="209" spans="2:10" ht="24" customHeight="1">
      <c r="B209" s="99"/>
      <c r="H209" s="1"/>
      <c r="I209" s="34"/>
      <c r="J209" s="5"/>
    </row>
    <row r="210" spans="2:10" ht="24" customHeight="1">
      <c r="B210" s="99"/>
      <c r="H210" s="1"/>
      <c r="I210" s="34"/>
      <c r="J210" s="5"/>
    </row>
    <row r="211" spans="2:10" ht="24" customHeight="1">
      <c r="B211" s="99"/>
      <c r="H211" s="1"/>
      <c r="I211" s="34"/>
      <c r="J211" s="5"/>
    </row>
    <row r="212" spans="2:10" ht="24" customHeight="1">
      <c r="B212" s="99"/>
      <c r="H212" s="1"/>
      <c r="I212" s="34"/>
      <c r="J212" s="5"/>
    </row>
    <row r="213" spans="2:10" ht="24" customHeight="1">
      <c r="B213" s="99"/>
      <c r="H213" s="1"/>
      <c r="I213" s="34"/>
      <c r="J213" s="5"/>
    </row>
    <row r="214" spans="2:10" ht="24" customHeight="1">
      <c r="B214" s="99"/>
      <c r="H214" s="1"/>
      <c r="I214" s="34"/>
      <c r="J214" s="5"/>
    </row>
    <row r="215" spans="2:10" ht="24" customHeight="1">
      <c r="B215" s="99"/>
      <c r="H215" s="1"/>
      <c r="I215" s="34"/>
      <c r="J215" s="5"/>
    </row>
    <row r="216" spans="2:10" ht="24" customHeight="1">
      <c r="B216" s="99"/>
      <c r="H216" s="1"/>
      <c r="I216" s="34"/>
      <c r="J216" s="5"/>
    </row>
    <row r="217" spans="2:10" ht="24" customHeight="1">
      <c r="B217" s="99"/>
      <c r="H217" s="1"/>
      <c r="I217" s="34"/>
      <c r="J217" s="5"/>
    </row>
    <row r="218" spans="2:10" ht="24" customHeight="1">
      <c r="B218" s="99"/>
      <c r="H218" s="1"/>
      <c r="I218" s="34"/>
      <c r="J218" s="5"/>
    </row>
    <row r="219" spans="2:10" ht="24" customHeight="1">
      <c r="B219" s="99"/>
      <c r="H219" s="1"/>
      <c r="I219" s="34"/>
      <c r="J219" s="5"/>
    </row>
    <row r="220" spans="2:10" ht="24" customHeight="1">
      <c r="B220" s="99"/>
      <c r="H220" s="1"/>
      <c r="I220" s="34"/>
      <c r="J220" s="5"/>
    </row>
    <row r="221" spans="2:10" ht="24" customHeight="1">
      <c r="B221" s="99"/>
      <c r="H221" s="1"/>
      <c r="I221" s="34"/>
      <c r="J221" s="5"/>
    </row>
    <row r="222" spans="2:10" ht="24" customHeight="1">
      <c r="B222" s="99"/>
      <c r="H222" s="1"/>
      <c r="I222" s="34"/>
      <c r="J222" s="5"/>
    </row>
    <row r="223" spans="2:10" ht="24" customHeight="1">
      <c r="B223" s="99"/>
      <c r="H223" s="1"/>
      <c r="I223" s="34"/>
      <c r="J223" s="5"/>
    </row>
    <row r="224" spans="2:10" ht="24" customHeight="1">
      <c r="B224" s="99"/>
      <c r="H224" s="1"/>
      <c r="I224" s="34"/>
      <c r="J224" s="5"/>
    </row>
    <row r="225" spans="2:10" ht="24" customHeight="1">
      <c r="B225" s="99"/>
      <c r="H225" s="1"/>
      <c r="I225" s="34"/>
      <c r="J225" s="5"/>
    </row>
    <row r="226" spans="2:10" ht="24" customHeight="1">
      <c r="B226" s="99"/>
      <c r="H226" s="1"/>
      <c r="I226" s="34"/>
      <c r="J226" s="5"/>
    </row>
    <row r="227" spans="2:10" ht="24" customHeight="1">
      <c r="B227" s="99"/>
      <c r="H227" s="1"/>
      <c r="I227" s="34"/>
      <c r="J227" s="5"/>
    </row>
    <row r="228" spans="2:10" ht="24" customHeight="1">
      <c r="B228" s="99"/>
      <c r="H228" s="1"/>
      <c r="I228" s="34"/>
      <c r="J228" s="5"/>
    </row>
    <row r="229" spans="2:10" ht="24" customHeight="1">
      <c r="B229" s="99"/>
      <c r="H229" s="1"/>
      <c r="I229" s="34"/>
      <c r="J229" s="5"/>
    </row>
    <row r="230" spans="2:10" ht="24" customHeight="1">
      <c r="B230" s="99"/>
      <c r="H230" s="1"/>
      <c r="I230" s="34"/>
      <c r="J230" s="5"/>
    </row>
    <row r="231" spans="2:10" ht="24" customHeight="1">
      <c r="B231" s="99"/>
      <c r="H231" s="1"/>
      <c r="I231" s="34"/>
      <c r="J231" s="5"/>
    </row>
    <row r="232" spans="2:10" ht="24" customHeight="1">
      <c r="B232" s="99"/>
      <c r="H232" s="1"/>
      <c r="I232" s="34"/>
      <c r="J232" s="5"/>
    </row>
    <row r="233" spans="2:10" ht="24" customHeight="1">
      <c r="B233" s="99"/>
      <c r="H233" s="1"/>
      <c r="I233" s="34"/>
      <c r="J233" s="5"/>
    </row>
    <row r="234" spans="2:10" ht="24" customHeight="1">
      <c r="B234" s="99"/>
      <c r="H234" s="1"/>
      <c r="I234" s="34"/>
      <c r="J234" s="5"/>
    </row>
    <row r="235" spans="2:10" ht="24" customHeight="1">
      <c r="B235" s="99"/>
      <c r="H235" s="1"/>
      <c r="I235" s="34"/>
      <c r="J235" s="5"/>
    </row>
    <row r="236" spans="2:10" ht="24" customHeight="1">
      <c r="B236" s="99"/>
      <c r="H236" s="1"/>
      <c r="I236" s="34"/>
      <c r="J236" s="5"/>
    </row>
    <row r="237" spans="2:10" ht="24" customHeight="1">
      <c r="B237" s="99"/>
      <c r="H237" s="1"/>
      <c r="I237" s="34"/>
      <c r="J237" s="5"/>
    </row>
    <row r="238" spans="2:10" ht="24" customHeight="1">
      <c r="B238" s="99"/>
      <c r="H238" s="1"/>
      <c r="I238" s="34"/>
      <c r="J238" s="5"/>
    </row>
    <row r="239" spans="2:10" ht="24" customHeight="1">
      <c r="B239" s="99"/>
      <c r="H239" s="1"/>
      <c r="I239" s="34"/>
      <c r="J239" s="5"/>
    </row>
    <row r="240" spans="2:10" ht="24" customHeight="1">
      <c r="B240" s="99"/>
      <c r="H240" s="1"/>
      <c r="I240" s="34"/>
      <c r="J240" s="5"/>
    </row>
    <row r="241" spans="2:10" ht="24" customHeight="1">
      <c r="B241" s="99"/>
      <c r="H241" s="1"/>
      <c r="I241" s="34"/>
      <c r="J241" s="5"/>
    </row>
    <row r="242" spans="2:10" ht="24" customHeight="1">
      <c r="B242" s="99"/>
      <c r="H242" s="1"/>
      <c r="I242" s="34"/>
      <c r="J242" s="5"/>
    </row>
    <row r="243" spans="2:10" ht="24" customHeight="1">
      <c r="B243" s="99"/>
      <c r="H243" s="1"/>
      <c r="I243" s="34"/>
      <c r="J243" s="5"/>
    </row>
    <row r="244" spans="2:10" ht="24" customHeight="1">
      <c r="B244" s="99"/>
      <c r="H244" s="1"/>
      <c r="I244" s="34"/>
      <c r="J244" s="5"/>
    </row>
    <row r="245" spans="2:10" ht="24" customHeight="1">
      <c r="B245" s="99"/>
      <c r="H245" s="1"/>
      <c r="I245" s="34"/>
      <c r="J245" s="5"/>
    </row>
    <row r="246" spans="2:10" ht="24" customHeight="1">
      <c r="B246" s="99"/>
      <c r="H246" s="1"/>
      <c r="I246" s="34"/>
      <c r="J246" s="5"/>
    </row>
    <row r="247" spans="2:10" ht="24" customHeight="1">
      <c r="B247" s="99"/>
      <c r="H247" s="1"/>
      <c r="I247" s="34"/>
      <c r="J247" s="5"/>
    </row>
    <row r="248" spans="2:10" ht="24" customHeight="1">
      <c r="B248" s="99"/>
      <c r="H248" s="1"/>
      <c r="I248" s="34"/>
      <c r="J248" s="5"/>
    </row>
    <row r="249" spans="2:10" ht="24" customHeight="1">
      <c r="B249" s="99"/>
      <c r="H249" s="1"/>
      <c r="I249" s="34"/>
      <c r="J249" s="5"/>
    </row>
    <row r="250" spans="2:10" ht="24" customHeight="1">
      <c r="B250" s="99"/>
      <c r="H250" s="1"/>
      <c r="I250" s="34"/>
      <c r="J250" s="5"/>
    </row>
    <row r="251" spans="2:10" ht="24" customHeight="1">
      <c r="B251" s="99"/>
      <c r="H251" s="1"/>
      <c r="I251" s="34"/>
      <c r="J251" s="5"/>
    </row>
    <row r="252" spans="2:10" ht="24" customHeight="1">
      <c r="B252" s="99"/>
      <c r="H252" s="1"/>
      <c r="I252" s="34"/>
      <c r="J252" s="5"/>
    </row>
    <row r="253" spans="2:10" ht="24" customHeight="1">
      <c r="B253" s="99"/>
      <c r="H253" s="1"/>
      <c r="I253" s="34"/>
      <c r="J253" s="5"/>
    </row>
    <row r="254" spans="2:10" ht="24" customHeight="1">
      <c r="B254" s="99"/>
      <c r="H254" s="1"/>
      <c r="I254" s="34"/>
      <c r="J254" s="5"/>
    </row>
    <row r="255" spans="2:10" ht="24" customHeight="1">
      <c r="B255" s="99"/>
      <c r="H255" s="1"/>
      <c r="I255" s="34"/>
      <c r="J255" s="5"/>
    </row>
    <row r="256" spans="2:10" ht="24" customHeight="1">
      <c r="B256" s="99"/>
      <c r="H256" s="1"/>
      <c r="I256" s="34"/>
      <c r="J256" s="5"/>
    </row>
    <row r="257" spans="2:10" ht="24" customHeight="1">
      <c r="B257" s="99"/>
      <c r="H257" s="1"/>
      <c r="I257" s="34"/>
      <c r="J257" s="5"/>
    </row>
    <row r="258" spans="2:10" ht="24" customHeight="1">
      <c r="B258" s="99"/>
      <c r="H258" s="1"/>
      <c r="I258" s="34"/>
      <c r="J258" s="5"/>
    </row>
    <row r="259" spans="2:10" ht="24" customHeight="1">
      <c r="B259" s="99"/>
      <c r="H259" s="1"/>
      <c r="I259" s="34"/>
      <c r="J259" s="5"/>
    </row>
    <row r="260" spans="2:10" ht="24" customHeight="1">
      <c r="B260" s="99"/>
      <c r="H260" s="1"/>
      <c r="I260" s="34"/>
      <c r="J260" s="5"/>
    </row>
    <row r="261" spans="2:10" ht="24" customHeight="1">
      <c r="B261" s="99"/>
      <c r="H261" s="1"/>
      <c r="I261" s="34"/>
      <c r="J261" s="5"/>
    </row>
    <row r="262" spans="2:10" ht="24" customHeight="1">
      <c r="B262" s="99"/>
      <c r="H262" s="1"/>
      <c r="I262" s="34"/>
      <c r="J262" s="5"/>
    </row>
    <row r="263" spans="2:10" ht="24" customHeight="1">
      <c r="B263" s="99"/>
      <c r="H263" s="1"/>
      <c r="I263" s="34"/>
      <c r="J263" s="5"/>
    </row>
    <row r="264" spans="2:10" ht="24" customHeight="1">
      <c r="B264" s="99"/>
      <c r="H264" s="1"/>
      <c r="I264" s="34"/>
      <c r="J264" s="5"/>
    </row>
    <row r="265" spans="2:10" ht="24" customHeight="1">
      <c r="B265" s="99"/>
      <c r="H265" s="1"/>
      <c r="I265" s="34"/>
      <c r="J265" s="5"/>
    </row>
    <row r="266" spans="2:10" ht="24" customHeight="1">
      <c r="B266" s="99"/>
      <c r="H266" s="1"/>
      <c r="I266" s="34"/>
      <c r="J266" s="5"/>
    </row>
    <row r="267" spans="2:10" ht="24" customHeight="1">
      <c r="B267" s="99"/>
      <c r="H267" s="1"/>
      <c r="I267" s="34"/>
      <c r="J267" s="5"/>
    </row>
    <row r="268" spans="2:10" ht="24" customHeight="1">
      <c r="B268" s="99"/>
      <c r="H268" s="1"/>
      <c r="I268" s="34"/>
      <c r="J268" s="5"/>
    </row>
    <row r="269" spans="2:10" ht="24" customHeight="1">
      <c r="B269" s="99"/>
      <c r="H269" s="1"/>
      <c r="I269" s="34"/>
      <c r="J269" s="5"/>
    </row>
    <row r="270" spans="2:10" ht="24" customHeight="1">
      <c r="B270" s="99"/>
      <c r="H270" s="1"/>
      <c r="I270" s="34"/>
      <c r="J270" s="5"/>
    </row>
    <row r="271" spans="2:10" ht="24" customHeight="1">
      <c r="B271" s="99"/>
      <c r="H271" s="1"/>
      <c r="I271" s="34"/>
      <c r="J271" s="5"/>
    </row>
    <row r="272" spans="2:10" ht="24" customHeight="1">
      <c r="B272" s="99"/>
      <c r="H272" s="1"/>
      <c r="I272" s="34"/>
      <c r="J272" s="5"/>
    </row>
    <row r="273" spans="2:10" ht="24" customHeight="1">
      <c r="B273" s="99"/>
      <c r="H273" s="1"/>
      <c r="I273" s="34"/>
      <c r="J273" s="5"/>
    </row>
    <row r="274" spans="2:10" ht="24" customHeight="1">
      <c r="B274" s="99"/>
      <c r="H274" s="1"/>
      <c r="I274" s="34"/>
      <c r="J274" s="5"/>
    </row>
    <row r="275" spans="2:10" ht="24" customHeight="1">
      <c r="B275" s="99"/>
      <c r="H275" s="1"/>
      <c r="I275" s="34"/>
      <c r="J275" s="5"/>
    </row>
    <row r="276" spans="2:10" ht="24" customHeight="1">
      <c r="B276" s="99"/>
      <c r="H276" s="1"/>
      <c r="I276" s="34"/>
      <c r="J276" s="5"/>
    </row>
    <row r="277" spans="2:10" ht="24" customHeight="1">
      <c r="B277" s="99"/>
      <c r="H277" s="1"/>
      <c r="I277" s="34"/>
      <c r="J277" s="5"/>
    </row>
    <row r="278" spans="2:10" ht="24" customHeight="1">
      <c r="B278" s="99"/>
      <c r="H278" s="1"/>
      <c r="I278" s="34"/>
      <c r="J278" s="5"/>
    </row>
    <row r="279" spans="2:10" ht="24" customHeight="1">
      <c r="B279" s="99"/>
      <c r="H279" s="1"/>
      <c r="I279" s="34"/>
      <c r="J279" s="5"/>
    </row>
    <row r="280" spans="2:10" ht="24" customHeight="1">
      <c r="B280" s="99"/>
      <c r="H280" s="1"/>
      <c r="I280" s="34"/>
      <c r="J280" s="5"/>
    </row>
    <row r="281" spans="2:10" ht="24" customHeight="1">
      <c r="B281" s="99"/>
      <c r="H281" s="1"/>
      <c r="I281" s="34"/>
      <c r="J281" s="5"/>
    </row>
    <row r="282" spans="2:10" ht="24" customHeight="1">
      <c r="B282" s="99"/>
      <c r="H282" s="1"/>
      <c r="I282" s="34"/>
      <c r="J282" s="5"/>
    </row>
    <row r="283" spans="2:10" ht="24" customHeight="1">
      <c r="B283" s="99"/>
      <c r="H283" s="1"/>
      <c r="I283" s="34"/>
      <c r="J283" s="5"/>
    </row>
    <row r="284" spans="2:10" ht="24" customHeight="1">
      <c r="B284" s="99"/>
      <c r="H284" s="1"/>
      <c r="I284" s="34"/>
      <c r="J284" s="5"/>
    </row>
    <row r="285" spans="2:10" ht="24" customHeight="1">
      <c r="B285" s="99"/>
      <c r="H285" s="1"/>
      <c r="I285" s="34"/>
      <c r="J285" s="5"/>
    </row>
    <row r="286" spans="2:10" ht="24" customHeight="1">
      <c r="B286" s="99"/>
      <c r="H286" s="1"/>
      <c r="I286" s="34"/>
      <c r="J286" s="5"/>
    </row>
    <row r="287" spans="2:10" ht="24" customHeight="1">
      <c r="B287" s="99"/>
      <c r="H287" s="1"/>
      <c r="I287" s="34"/>
      <c r="J287" s="5"/>
    </row>
    <row r="288" spans="2:10" ht="24" customHeight="1">
      <c r="B288" s="99"/>
      <c r="H288" s="1"/>
      <c r="I288" s="34"/>
      <c r="J288" s="5"/>
    </row>
    <row r="289" spans="2:10" ht="24" customHeight="1">
      <c r="B289" s="99"/>
      <c r="H289" s="1"/>
      <c r="I289" s="34"/>
      <c r="J289" s="5"/>
    </row>
    <row r="290" spans="2:10" ht="24" customHeight="1">
      <c r="B290" s="99"/>
      <c r="H290" s="1"/>
      <c r="I290" s="34"/>
      <c r="J290" s="5"/>
    </row>
  </sheetData>
  <mergeCells count="8">
    <mergeCell ref="D8:F8"/>
    <mergeCell ref="H8:J8"/>
    <mergeCell ref="D7:F7"/>
    <mergeCell ref="A1:J1"/>
    <mergeCell ref="A2:J2"/>
    <mergeCell ref="A3:J3"/>
    <mergeCell ref="A4:J4"/>
    <mergeCell ref="A5:J5"/>
  </mergeCells>
  <pageMargins left="1" right="0.3" top="1" bottom="0.5" header="0.59055118110236204" footer="0.31496062992126"/>
  <pageSetup paperSize="9" scale="5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7BF2-C914-48B8-AC79-26E91CA8B05F}">
  <dimension ref="A1:J293"/>
  <sheetViews>
    <sheetView view="pageBreakPreview" topLeftCell="A22" zoomScaleNormal="90" zoomScaleSheetLayoutView="100" zoomScalePageLayoutView="60" workbookViewId="0">
      <selection activeCell="J25" sqref="J25"/>
    </sheetView>
  </sheetViews>
  <sheetFormatPr defaultColWidth="9.42578125" defaultRowHeight="24" customHeight="1"/>
  <cols>
    <col min="1" max="1" width="93.5703125" style="99" customWidth="1"/>
    <col min="2" max="2" width="5.5703125" style="125" customWidth="1"/>
    <col min="3" max="3" width="1.42578125" style="99" customWidth="1"/>
    <col min="4" max="4" width="13.5703125" style="99" customWidth="1"/>
    <col min="5" max="5" width="1.5703125" style="99" customWidth="1"/>
    <col min="6" max="6" width="13.5703125" style="99" customWidth="1"/>
    <col min="7" max="7" width="1.5703125" style="99" customWidth="1"/>
    <col min="8" max="8" width="13.5703125" style="99" customWidth="1"/>
    <col min="9" max="9" width="1.5703125" style="99" customWidth="1"/>
    <col min="10" max="10" width="13.5703125" style="162" customWidth="1"/>
    <col min="11" max="16384" width="9.42578125" style="99"/>
  </cols>
  <sheetData>
    <row r="1" spans="1:10" ht="24" customHeight="1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ht="24" customHeight="1">
      <c r="A2" s="199" t="s">
        <v>118</v>
      </c>
      <c r="B2" s="199"/>
      <c r="C2" s="199"/>
      <c r="D2" s="199"/>
      <c r="E2" s="199"/>
      <c r="F2" s="199"/>
      <c r="G2" s="199"/>
      <c r="H2" s="199"/>
      <c r="I2" s="199"/>
      <c r="J2" s="199"/>
    </row>
    <row r="3" spans="1:10" ht="24" customHeight="1">
      <c r="A3" s="199" t="s">
        <v>241</v>
      </c>
      <c r="B3" s="199"/>
      <c r="C3" s="199"/>
      <c r="D3" s="199"/>
      <c r="E3" s="199"/>
      <c r="F3" s="199"/>
      <c r="G3" s="199"/>
      <c r="H3" s="199"/>
      <c r="I3" s="199"/>
      <c r="J3" s="199"/>
    </row>
    <row r="4" spans="1:10" ht="24" customHeight="1">
      <c r="A4" s="199" t="s">
        <v>5</v>
      </c>
      <c r="B4" s="199"/>
      <c r="C4" s="199"/>
      <c r="D4" s="199"/>
      <c r="E4" s="199"/>
      <c r="F4" s="199"/>
      <c r="G4" s="199"/>
      <c r="H4" s="199"/>
      <c r="I4" s="199"/>
      <c r="J4" s="199"/>
    </row>
    <row r="5" spans="1:10" ht="24" customHeight="1">
      <c r="A5" s="203" t="s">
        <v>1</v>
      </c>
      <c r="B5" s="203"/>
      <c r="C5" s="203"/>
      <c r="D5" s="203"/>
      <c r="E5" s="203"/>
      <c r="F5" s="203"/>
      <c r="G5" s="203"/>
      <c r="H5" s="203"/>
      <c r="I5" s="203"/>
      <c r="J5" s="203"/>
    </row>
    <row r="6" spans="1:10" ht="9" customHeight="1">
      <c r="A6" s="195"/>
      <c r="B6" s="195"/>
      <c r="C6" s="195"/>
      <c r="D6" s="195"/>
      <c r="E6" s="195"/>
      <c r="F6" s="195"/>
      <c r="G6" s="195"/>
      <c r="H6" s="195"/>
      <c r="I6" s="195"/>
      <c r="J6" s="99"/>
    </row>
    <row r="7" spans="1:10" ht="24" customHeight="1">
      <c r="A7" s="195"/>
      <c r="B7" s="195"/>
      <c r="C7" s="195"/>
      <c r="D7" s="204" t="s">
        <v>3</v>
      </c>
      <c r="E7" s="204"/>
      <c r="F7" s="204"/>
      <c r="G7" s="153"/>
      <c r="H7" s="154" t="s">
        <v>4</v>
      </c>
      <c r="I7" s="154"/>
      <c r="J7" s="154"/>
    </row>
    <row r="8" spans="1:10" ht="24" customHeight="1">
      <c r="D8" s="204" t="s">
        <v>85</v>
      </c>
      <c r="E8" s="204"/>
      <c r="F8" s="204"/>
      <c r="G8" s="104"/>
      <c r="H8" s="204" t="s">
        <v>85</v>
      </c>
      <c r="I8" s="204"/>
      <c r="J8" s="204"/>
    </row>
    <row r="9" spans="1:10" ht="24" customHeight="1">
      <c r="D9" s="192" t="s">
        <v>86</v>
      </c>
      <c r="E9" s="192"/>
      <c r="F9" s="192" t="s">
        <v>86</v>
      </c>
      <c r="G9" s="104"/>
      <c r="H9" s="192" t="s">
        <v>86</v>
      </c>
      <c r="I9" s="192"/>
      <c r="J9" s="192" t="s">
        <v>86</v>
      </c>
    </row>
    <row r="10" spans="1:10" ht="23.25">
      <c r="D10" s="192" t="s">
        <v>236</v>
      </c>
      <c r="F10" s="192" t="s">
        <v>236</v>
      </c>
      <c r="G10" s="104"/>
      <c r="H10" s="192" t="s">
        <v>236</v>
      </c>
      <c r="J10" s="192" t="s">
        <v>236</v>
      </c>
    </row>
    <row r="11" spans="1:10" ht="24" customHeight="1">
      <c r="D11" s="191">
        <v>2567</v>
      </c>
      <c r="F11" s="195">
        <v>2566</v>
      </c>
      <c r="G11" s="104"/>
      <c r="H11" s="191">
        <v>2567</v>
      </c>
      <c r="J11" s="195">
        <v>2566</v>
      </c>
    </row>
    <row r="12" spans="1:10" ht="24" customHeight="1">
      <c r="D12" s="18"/>
      <c r="E12" s="36"/>
      <c r="F12" s="18"/>
      <c r="G12" s="36"/>
      <c r="H12" s="7"/>
      <c r="I12" s="36"/>
      <c r="J12" s="7"/>
    </row>
    <row r="13" spans="1:10" ht="24" customHeight="1">
      <c r="A13" s="99" t="s">
        <v>110</v>
      </c>
      <c r="D13" s="18">
        <f>+'งบกำไรขาดทุน 3m'!D36</f>
        <v>831356</v>
      </c>
      <c r="E13" s="36"/>
      <c r="F13" s="18">
        <f>+'งบกำไรขาดทุน 3m'!F36</f>
        <v>863719</v>
      </c>
      <c r="G13" s="36"/>
      <c r="H13" s="18">
        <f>+'งบกำไรขาดทุน 3m'!H36</f>
        <v>770705</v>
      </c>
      <c r="I13" s="36"/>
      <c r="J13" s="18">
        <f>+'งบกำไรขาดทุน 3m'!J36</f>
        <v>767577</v>
      </c>
    </row>
    <row r="14" spans="1:10" ht="24" customHeight="1">
      <c r="A14" s="99" t="s">
        <v>119</v>
      </c>
      <c r="B14" s="99"/>
      <c r="D14" s="109"/>
      <c r="E14" s="109"/>
      <c r="F14" s="109"/>
      <c r="G14" s="109"/>
      <c r="H14" s="109"/>
      <c r="I14" s="109"/>
      <c r="J14" s="109"/>
    </row>
    <row r="15" spans="1:10" ht="24" customHeight="1">
      <c r="A15" s="99" t="s">
        <v>120</v>
      </c>
      <c r="B15" s="99"/>
      <c r="D15" s="109"/>
      <c r="E15" s="109"/>
      <c r="F15" s="109"/>
      <c r="G15" s="109"/>
      <c r="H15" s="109"/>
      <c r="I15" s="109"/>
      <c r="J15" s="109"/>
    </row>
    <row r="16" spans="1:10" ht="24" customHeight="1">
      <c r="A16" s="155" t="s">
        <v>78</v>
      </c>
      <c r="C16" s="156"/>
      <c r="J16" s="99"/>
    </row>
    <row r="17" spans="1:10" ht="24" customHeight="1">
      <c r="A17" s="155" t="s">
        <v>121</v>
      </c>
      <c r="C17" s="156"/>
      <c r="D17" s="11">
        <v>4864</v>
      </c>
      <c r="E17" s="1"/>
      <c r="F17" s="11">
        <v>26300</v>
      </c>
      <c r="G17" s="1"/>
      <c r="H17" s="106">
        <v>0</v>
      </c>
      <c r="I17" s="10"/>
      <c r="J17" s="106">
        <v>0</v>
      </c>
    </row>
    <row r="18" spans="1:10" ht="24" customHeight="1">
      <c r="A18" s="155" t="s">
        <v>122</v>
      </c>
      <c r="C18" s="156"/>
      <c r="D18" s="11">
        <v>6817</v>
      </c>
      <c r="E18" s="10"/>
      <c r="F18" s="11">
        <v>30064</v>
      </c>
      <c r="G18" s="10"/>
      <c r="H18" s="106">
        <v>0</v>
      </c>
      <c r="I18" s="10"/>
      <c r="J18" s="106">
        <v>0</v>
      </c>
    </row>
    <row r="19" spans="1:10" ht="24" customHeight="1">
      <c r="A19" s="155" t="s">
        <v>128</v>
      </c>
      <c r="C19" s="156"/>
      <c r="D19" s="11">
        <v>-192160</v>
      </c>
      <c r="E19" s="1"/>
      <c r="F19" s="11">
        <v>156749</v>
      </c>
      <c r="G19" s="1"/>
      <c r="H19" s="18">
        <v>-192160</v>
      </c>
      <c r="I19" s="10"/>
      <c r="J19" s="18">
        <v>156749</v>
      </c>
    </row>
    <row r="20" spans="1:10" ht="24" customHeight="1">
      <c r="A20" s="157" t="s">
        <v>123</v>
      </c>
      <c r="C20" s="158"/>
      <c r="D20" s="66">
        <f>SUM(D17:D19)</f>
        <v>-180479</v>
      </c>
      <c r="E20" s="1"/>
      <c r="F20" s="66">
        <f>SUM(F17:F19)</f>
        <v>213113</v>
      </c>
      <c r="G20" s="1"/>
      <c r="H20" s="41">
        <f>SUM(H17:H19)</f>
        <v>-192160</v>
      </c>
      <c r="I20" s="10"/>
      <c r="J20" s="66">
        <f>SUM(J17:J19)</f>
        <v>156749</v>
      </c>
    </row>
    <row r="21" spans="1:10" ht="24" customHeight="1" thickBot="1">
      <c r="A21" s="104" t="s">
        <v>124</v>
      </c>
      <c r="B21" s="99"/>
      <c r="D21" s="37">
        <f>D13+D20</f>
        <v>650877</v>
      </c>
      <c r="E21" s="1"/>
      <c r="F21" s="37">
        <f>F13+F20</f>
        <v>1076832</v>
      </c>
      <c r="G21" s="1"/>
      <c r="H21" s="37">
        <f>H13+H20</f>
        <v>578545</v>
      </c>
      <c r="I21" s="33"/>
      <c r="J21" s="37">
        <f>J13+J20</f>
        <v>924326</v>
      </c>
    </row>
    <row r="22" spans="1:10" ht="24" customHeight="1" thickTop="1">
      <c r="B22" s="99"/>
      <c r="D22" s="11"/>
      <c r="E22" s="1"/>
      <c r="F22" s="11"/>
      <c r="G22" s="1"/>
      <c r="H22" s="11"/>
      <c r="I22" s="10"/>
      <c r="J22" s="11"/>
    </row>
    <row r="23" spans="1:10" ht="24" customHeight="1">
      <c r="A23" s="159" t="s">
        <v>125</v>
      </c>
      <c r="B23" s="195"/>
      <c r="C23" s="104"/>
      <c r="D23" s="31"/>
      <c r="E23" s="38"/>
      <c r="F23" s="31"/>
      <c r="G23" s="18"/>
      <c r="H23" s="31"/>
      <c r="I23" s="38"/>
      <c r="J23" s="31"/>
    </row>
    <row r="24" spans="1:10" ht="24" customHeight="1">
      <c r="A24" s="155" t="s">
        <v>112</v>
      </c>
      <c r="B24" s="195"/>
      <c r="C24" s="104"/>
      <c r="D24" s="31">
        <f>D21-D25</f>
        <v>634743</v>
      </c>
      <c r="E24" s="38"/>
      <c r="F24" s="31">
        <f>F21-F25</f>
        <v>1024927</v>
      </c>
      <c r="G24" s="18"/>
      <c r="H24" s="31">
        <f>H21-H25</f>
        <v>578545</v>
      </c>
      <c r="I24" s="38"/>
      <c r="J24" s="31">
        <f>J21-J25</f>
        <v>924326</v>
      </c>
    </row>
    <row r="25" spans="1:10" ht="24" customHeight="1">
      <c r="A25" s="155" t="s">
        <v>113</v>
      </c>
      <c r="B25" s="195"/>
      <c r="C25" s="104"/>
      <c r="D25" s="31">
        <v>16134</v>
      </c>
      <c r="E25" s="38"/>
      <c r="F25" s="31">
        <f>'งบกำไรขาดทุน 3m'!F40+'งบกำไรขาดทุนเบ็ดเสร็จ 3m'!F18</f>
        <v>51905</v>
      </c>
      <c r="G25" s="18"/>
      <c r="H25" s="106">
        <v>0</v>
      </c>
      <c r="I25" s="106"/>
      <c r="J25" s="106">
        <f>'งบกำไรขาดทุน 3m'!J40+'งบกำไรขาดทุนเบ็ดเสร็จ 3m'!J18</f>
        <v>0</v>
      </c>
    </row>
    <row r="26" spans="1:10" ht="24" customHeight="1" thickBot="1">
      <c r="A26" s="104"/>
      <c r="B26" s="189"/>
      <c r="C26" s="156"/>
      <c r="D26" s="13">
        <f>SUM(D24:D25)</f>
        <v>650877</v>
      </c>
      <c r="E26" s="31"/>
      <c r="F26" s="13">
        <f>SUM(F24:F25)</f>
        <v>1076832</v>
      </c>
      <c r="G26" s="38"/>
      <c r="H26" s="13">
        <f>SUM(H24:H25)</f>
        <v>578545</v>
      </c>
      <c r="I26" s="31"/>
      <c r="J26" s="13">
        <f>SUM(J24:J25)</f>
        <v>924326</v>
      </c>
    </row>
    <row r="27" spans="1:10" ht="24" customHeight="1" thickTop="1">
      <c r="A27" s="1"/>
      <c r="B27" s="160"/>
      <c r="C27" s="156"/>
      <c r="D27" s="10"/>
      <c r="E27" s="31"/>
      <c r="F27" s="10"/>
      <c r="G27" s="161"/>
      <c r="H27" s="31"/>
      <c r="I27" s="31"/>
      <c r="J27" s="31"/>
    </row>
    <row r="28" spans="1:10" ht="24" customHeight="1">
      <c r="A28" s="104"/>
      <c r="B28" s="195"/>
      <c r="C28" s="195"/>
      <c r="D28" s="2"/>
      <c r="E28" s="6"/>
      <c r="F28" s="2"/>
      <c r="G28" s="156"/>
      <c r="H28" s="2"/>
      <c r="I28" s="6"/>
      <c r="J28" s="2"/>
    </row>
    <row r="29" spans="1:10" ht="24" customHeight="1">
      <c r="A29" s="104"/>
      <c r="B29" s="195"/>
      <c r="C29" s="195"/>
      <c r="D29" s="2"/>
      <c r="E29" s="6"/>
      <c r="F29" s="2"/>
      <c r="G29" s="156"/>
      <c r="H29" s="2"/>
      <c r="I29" s="6"/>
      <c r="J29" s="2"/>
    </row>
    <row r="30" spans="1:10" ht="24" customHeight="1">
      <c r="A30" s="104"/>
      <c r="B30" s="195"/>
      <c r="C30" s="195"/>
      <c r="D30" s="2"/>
      <c r="E30" s="6"/>
      <c r="F30" s="2"/>
      <c r="G30" s="156"/>
      <c r="H30" s="2"/>
      <c r="I30" s="6"/>
      <c r="J30" s="2"/>
    </row>
    <row r="31" spans="1:10" ht="24" customHeight="1">
      <c r="A31" s="104"/>
      <c r="B31" s="195"/>
      <c r="C31" s="195"/>
      <c r="D31" s="2"/>
      <c r="E31" s="6"/>
      <c r="F31" s="2"/>
      <c r="G31" s="156"/>
      <c r="H31" s="2"/>
      <c r="I31" s="6"/>
      <c r="J31" s="2"/>
    </row>
    <row r="32" spans="1:10" ht="24" customHeight="1">
      <c r="A32" s="104"/>
      <c r="B32" s="195"/>
      <c r="C32" s="195"/>
      <c r="D32" s="2"/>
      <c r="E32" s="6"/>
      <c r="F32" s="2"/>
      <c r="G32" s="156"/>
      <c r="H32" s="2"/>
      <c r="I32" s="6"/>
      <c r="J32" s="2"/>
    </row>
    <row r="33" spans="1:10" ht="24" customHeight="1">
      <c r="A33" s="104"/>
      <c r="B33" s="195"/>
      <c r="C33" s="195"/>
      <c r="D33" s="2"/>
      <c r="E33" s="6"/>
      <c r="F33" s="2"/>
      <c r="G33" s="156"/>
      <c r="H33" s="2"/>
      <c r="I33" s="6"/>
      <c r="J33" s="2"/>
    </row>
    <row r="34" spans="1:10" ht="24" customHeight="1">
      <c r="A34" s="104"/>
      <c r="B34" s="195"/>
      <c r="C34" s="195"/>
      <c r="D34" s="2"/>
      <c r="E34" s="6"/>
      <c r="F34" s="2"/>
      <c r="G34" s="156"/>
      <c r="H34" s="2"/>
      <c r="I34" s="6"/>
      <c r="J34" s="2"/>
    </row>
    <row r="35" spans="1:10" ht="24" customHeight="1">
      <c r="A35" s="104"/>
      <c r="B35" s="195"/>
      <c r="C35" s="195"/>
      <c r="D35" s="2"/>
      <c r="E35" s="6"/>
      <c r="F35" s="2"/>
      <c r="G35" s="156"/>
      <c r="H35" s="2"/>
      <c r="I35" s="6"/>
      <c r="J35" s="2"/>
    </row>
    <row r="36" spans="1:10" ht="24" customHeight="1">
      <c r="A36" s="104"/>
      <c r="B36" s="195"/>
      <c r="C36" s="195"/>
      <c r="D36" s="2"/>
      <c r="E36" s="6"/>
      <c r="F36" s="2"/>
      <c r="G36" s="156"/>
      <c r="H36" s="2"/>
      <c r="I36" s="6"/>
      <c r="J36" s="2"/>
    </row>
    <row r="37" spans="1:10" ht="24" customHeight="1">
      <c r="A37" s="104"/>
      <c r="B37" s="195"/>
      <c r="C37" s="195"/>
      <c r="D37" s="2"/>
      <c r="E37" s="6"/>
      <c r="F37" s="2"/>
      <c r="G37" s="156"/>
      <c r="H37" s="2"/>
      <c r="I37" s="6"/>
      <c r="J37" s="2"/>
    </row>
    <row r="38" spans="1:10" ht="24" customHeight="1">
      <c r="B38" s="195"/>
      <c r="C38" s="195"/>
      <c r="D38" s="2"/>
      <c r="E38" s="6"/>
      <c r="F38" s="2"/>
      <c r="G38" s="156"/>
      <c r="H38" s="2"/>
      <c r="I38" s="6"/>
      <c r="J38" s="2"/>
    </row>
    <row r="39" spans="1:10" ht="24" customHeight="1">
      <c r="H39" s="39"/>
      <c r="I39" s="4"/>
      <c r="J39" s="5"/>
    </row>
    <row r="40" spans="1:10" ht="24" customHeight="1">
      <c r="H40" s="39"/>
      <c r="I40" s="4"/>
      <c r="J40" s="5"/>
    </row>
    <row r="41" spans="1:10" ht="24" customHeight="1">
      <c r="H41" s="39"/>
      <c r="I41" s="4"/>
      <c r="J41" s="5"/>
    </row>
    <row r="42" spans="1:10" ht="24" customHeight="1">
      <c r="H42" s="39"/>
      <c r="I42" s="4"/>
      <c r="J42" s="5"/>
    </row>
    <row r="43" spans="1:10" ht="24" customHeight="1">
      <c r="H43" s="39"/>
      <c r="I43" s="4"/>
      <c r="J43" s="5"/>
    </row>
    <row r="46" spans="1:10" ht="24" customHeight="1">
      <c r="H46" s="39"/>
      <c r="I46" s="4"/>
      <c r="J46" s="5"/>
    </row>
    <row r="47" spans="1:10" ht="24" customHeight="1">
      <c r="H47" s="39"/>
      <c r="I47" s="4"/>
      <c r="J47" s="5"/>
    </row>
    <row r="48" spans="1:10" ht="24" customHeight="1">
      <c r="H48" s="39"/>
      <c r="I48" s="4"/>
      <c r="J48" s="5"/>
    </row>
    <row r="49" spans="1:10" ht="24" customHeight="1">
      <c r="H49" s="39"/>
      <c r="I49" s="4"/>
      <c r="J49" s="5"/>
    </row>
    <row r="50" spans="1:10" ht="24" customHeight="1">
      <c r="H50" s="39"/>
      <c r="I50" s="4"/>
      <c r="J50" s="5"/>
    </row>
    <row r="51" spans="1:10" ht="24" customHeight="1">
      <c r="H51" s="39"/>
      <c r="I51" s="4"/>
      <c r="J51" s="5"/>
    </row>
    <row r="52" spans="1:10" ht="24" customHeight="1">
      <c r="H52" s="39"/>
      <c r="I52" s="4"/>
      <c r="J52" s="5"/>
    </row>
    <row r="53" spans="1:10" ht="24" customHeight="1">
      <c r="H53" s="39"/>
      <c r="I53" s="4"/>
      <c r="J53" s="5"/>
    </row>
    <row r="54" spans="1:10" ht="24" customHeight="1">
      <c r="A54" s="99" t="s">
        <v>39</v>
      </c>
      <c r="H54" s="39"/>
      <c r="I54" s="4"/>
      <c r="J54" s="5"/>
    </row>
    <row r="55" spans="1:10" ht="24" customHeight="1">
      <c r="H55" s="39"/>
      <c r="I55" s="4"/>
      <c r="J55" s="5"/>
    </row>
    <row r="56" spans="1:10" ht="24" customHeight="1">
      <c r="H56" s="39"/>
      <c r="I56" s="4"/>
      <c r="J56" s="5"/>
    </row>
    <row r="57" spans="1:10" ht="24" customHeight="1">
      <c r="H57" s="39"/>
      <c r="I57" s="4"/>
      <c r="J57" s="5"/>
    </row>
    <row r="58" spans="1:10" ht="24" customHeight="1">
      <c r="H58" s="39"/>
      <c r="I58" s="4"/>
      <c r="J58" s="5"/>
    </row>
    <row r="59" spans="1:10" ht="24" customHeight="1">
      <c r="H59" s="39"/>
      <c r="I59" s="4"/>
      <c r="J59" s="5"/>
    </row>
    <row r="60" spans="1:10" ht="24" customHeight="1">
      <c r="H60" s="39"/>
      <c r="I60" s="4"/>
      <c r="J60" s="5"/>
    </row>
    <row r="61" spans="1:10" ht="24" customHeight="1">
      <c r="H61" s="39"/>
      <c r="I61" s="4"/>
      <c r="J61" s="5"/>
    </row>
    <row r="62" spans="1:10" ht="24" customHeight="1">
      <c r="H62" s="39"/>
      <c r="I62" s="4"/>
      <c r="J62" s="5"/>
    </row>
    <row r="63" spans="1:10" ht="24" customHeight="1">
      <c r="H63" s="39"/>
      <c r="I63" s="4"/>
      <c r="J63" s="5"/>
    </row>
    <row r="64" spans="1:10" ht="24" customHeight="1">
      <c r="H64" s="39"/>
      <c r="I64" s="4"/>
      <c r="J64" s="5"/>
    </row>
    <row r="65" spans="8:10" ht="24" customHeight="1">
      <c r="H65" s="39"/>
      <c r="I65" s="4"/>
      <c r="J65" s="5"/>
    </row>
    <row r="66" spans="8:10" ht="24" customHeight="1">
      <c r="H66" s="39"/>
      <c r="I66" s="4"/>
      <c r="J66" s="5"/>
    </row>
    <row r="67" spans="8:10" ht="24" customHeight="1">
      <c r="H67" s="39"/>
      <c r="I67" s="4"/>
      <c r="J67" s="5"/>
    </row>
    <row r="68" spans="8:10" ht="24" customHeight="1">
      <c r="H68" s="39"/>
      <c r="I68" s="4"/>
      <c r="J68" s="5"/>
    </row>
    <row r="69" spans="8:10" ht="24" customHeight="1">
      <c r="H69" s="39"/>
      <c r="I69" s="4"/>
      <c r="J69" s="5"/>
    </row>
    <row r="70" spans="8:10" ht="24" customHeight="1">
      <c r="H70" s="39"/>
      <c r="I70" s="4"/>
      <c r="J70" s="5"/>
    </row>
    <row r="71" spans="8:10" ht="24" customHeight="1">
      <c r="H71" s="39"/>
      <c r="I71" s="4"/>
      <c r="J71" s="5"/>
    </row>
    <row r="72" spans="8:10" ht="24" customHeight="1">
      <c r="H72" s="39"/>
      <c r="I72" s="4"/>
      <c r="J72" s="5"/>
    </row>
    <row r="73" spans="8:10" ht="24" customHeight="1">
      <c r="H73" s="39"/>
      <c r="I73" s="4"/>
      <c r="J73" s="5"/>
    </row>
    <row r="74" spans="8:10" ht="24" customHeight="1">
      <c r="H74" s="39"/>
      <c r="I74" s="4"/>
      <c r="J74" s="5"/>
    </row>
    <row r="75" spans="8:10" ht="24" customHeight="1">
      <c r="H75" s="39"/>
      <c r="I75" s="4"/>
      <c r="J75" s="5"/>
    </row>
    <row r="76" spans="8:10" ht="24" customHeight="1">
      <c r="H76" s="39"/>
      <c r="I76" s="4"/>
      <c r="J76" s="5"/>
    </row>
    <row r="77" spans="8:10" ht="24" customHeight="1">
      <c r="H77" s="39"/>
      <c r="I77" s="4"/>
      <c r="J77" s="5"/>
    </row>
    <row r="78" spans="8:10" ht="24" customHeight="1">
      <c r="H78" s="39"/>
      <c r="I78" s="4"/>
      <c r="J78" s="5"/>
    </row>
    <row r="79" spans="8:10" ht="24" customHeight="1">
      <c r="H79" s="39"/>
      <c r="I79" s="4"/>
      <c r="J79" s="5"/>
    </row>
    <row r="80" spans="8:10" ht="24" customHeight="1">
      <c r="H80" s="39"/>
      <c r="I80" s="4"/>
      <c r="J80" s="5"/>
    </row>
    <row r="81" spans="8:10" ht="24" customHeight="1">
      <c r="H81" s="39"/>
      <c r="I81" s="4"/>
      <c r="J81" s="5"/>
    </row>
    <row r="82" spans="8:10" ht="24" customHeight="1">
      <c r="H82" s="39"/>
      <c r="I82" s="4"/>
      <c r="J82" s="5"/>
    </row>
    <row r="83" spans="8:10" ht="24" customHeight="1">
      <c r="H83" s="39"/>
      <c r="I83" s="4"/>
      <c r="J83" s="5"/>
    </row>
    <row r="84" spans="8:10" ht="24" customHeight="1">
      <c r="H84" s="39"/>
      <c r="I84" s="4"/>
      <c r="J84" s="5"/>
    </row>
    <row r="85" spans="8:10" ht="24" customHeight="1">
      <c r="H85" s="39"/>
      <c r="I85" s="4"/>
      <c r="J85" s="5"/>
    </row>
    <row r="86" spans="8:10" ht="24" customHeight="1">
      <c r="H86" s="39"/>
      <c r="I86" s="4"/>
      <c r="J86" s="5"/>
    </row>
    <row r="87" spans="8:10" ht="24" customHeight="1">
      <c r="H87" s="39"/>
      <c r="I87" s="4"/>
      <c r="J87" s="5"/>
    </row>
    <row r="88" spans="8:10" ht="24" customHeight="1">
      <c r="H88" s="39"/>
      <c r="I88" s="4"/>
      <c r="J88" s="5"/>
    </row>
    <row r="89" spans="8:10" ht="24" customHeight="1">
      <c r="H89" s="39"/>
      <c r="I89" s="4"/>
      <c r="J89" s="5"/>
    </row>
    <row r="90" spans="8:10" ht="24" customHeight="1">
      <c r="H90" s="39"/>
      <c r="I90" s="4"/>
      <c r="J90" s="5"/>
    </row>
    <row r="91" spans="8:10" ht="24" customHeight="1">
      <c r="H91" s="39"/>
      <c r="I91" s="4"/>
      <c r="J91" s="5"/>
    </row>
    <row r="92" spans="8:10" ht="24" customHeight="1">
      <c r="H92" s="39"/>
      <c r="I92" s="4"/>
      <c r="J92" s="5"/>
    </row>
    <row r="93" spans="8:10" ht="24" customHeight="1">
      <c r="H93" s="39"/>
      <c r="I93" s="4"/>
      <c r="J93" s="5"/>
    </row>
    <row r="94" spans="8:10" ht="24" customHeight="1">
      <c r="H94" s="39"/>
      <c r="I94" s="4"/>
      <c r="J94" s="5"/>
    </row>
    <row r="95" spans="8:10" ht="24" customHeight="1">
      <c r="H95" s="39"/>
      <c r="I95" s="4"/>
      <c r="J95" s="5"/>
    </row>
    <row r="96" spans="8:10" ht="24" customHeight="1">
      <c r="H96" s="39"/>
      <c r="I96" s="4"/>
      <c r="J96" s="5"/>
    </row>
    <row r="97" spans="8:10" ht="24" customHeight="1">
      <c r="H97" s="39"/>
      <c r="I97" s="4"/>
      <c r="J97" s="5"/>
    </row>
    <row r="98" spans="8:10" ht="24" customHeight="1">
      <c r="H98" s="39"/>
      <c r="I98" s="4"/>
      <c r="J98" s="5"/>
    </row>
    <row r="99" spans="8:10" ht="24" customHeight="1">
      <c r="H99" s="39"/>
      <c r="I99" s="4"/>
      <c r="J99" s="5"/>
    </row>
    <row r="100" spans="8:10" ht="24" customHeight="1">
      <c r="H100" s="39"/>
      <c r="I100" s="4"/>
      <c r="J100" s="5"/>
    </row>
    <row r="101" spans="8:10" ht="24" customHeight="1">
      <c r="H101" s="39"/>
      <c r="I101" s="4"/>
      <c r="J101" s="5"/>
    </row>
    <row r="102" spans="8:10" ht="24" customHeight="1">
      <c r="H102" s="39"/>
      <c r="I102" s="4"/>
      <c r="J102" s="5"/>
    </row>
    <row r="103" spans="8:10" ht="24" customHeight="1">
      <c r="H103" s="39"/>
      <c r="I103" s="4"/>
      <c r="J103" s="5"/>
    </row>
    <row r="104" spans="8:10" ht="24" customHeight="1">
      <c r="H104" s="39"/>
      <c r="I104" s="4"/>
      <c r="J104" s="5"/>
    </row>
    <row r="105" spans="8:10" ht="24" customHeight="1">
      <c r="H105" s="39"/>
      <c r="I105" s="4"/>
      <c r="J105" s="5"/>
    </row>
    <row r="106" spans="8:10" ht="24" customHeight="1">
      <c r="H106" s="39"/>
      <c r="I106" s="4"/>
      <c r="J106" s="5"/>
    </row>
    <row r="107" spans="8:10" ht="24" customHeight="1">
      <c r="H107" s="39"/>
      <c r="I107" s="4"/>
      <c r="J107" s="5"/>
    </row>
    <row r="108" spans="8:10" ht="24" customHeight="1">
      <c r="H108" s="39"/>
      <c r="I108" s="4"/>
      <c r="J108" s="5"/>
    </row>
    <row r="109" spans="8:10" ht="24" customHeight="1">
      <c r="H109" s="39"/>
      <c r="I109" s="4"/>
      <c r="J109" s="5"/>
    </row>
    <row r="110" spans="8:10" ht="24" customHeight="1">
      <c r="H110" s="39"/>
      <c r="I110" s="4"/>
      <c r="J110" s="5"/>
    </row>
    <row r="111" spans="8:10" ht="24" customHeight="1">
      <c r="H111" s="39"/>
      <c r="I111" s="4"/>
      <c r="J111" s="5"/>
    </row>
    <row r="112" spans="8:10" ht="24" customHeight="1">
      <c r="H112" s="39"/>
      <c r="I112" s="4"/>
      <c r="J112" s="5"/>
    </row>
    <row r="113" spans="8:10" ht="24" customHeight="1">
      <c r="H113" s="39"/>
      <c r="I113" s="4"/>
      <c r="J113" s="5"/>
    </row>
    <row r="114" spans="8:10" ht="24" customHeight="1">
      <c r="H114" s="39"/>
      <c r="I114" s="4"/>
      <c r="J114" s="5"/>
    </row>
    <row r="115" spans="8:10" ht="24" customHeight="1">
      <c r="H115" s="39"/>
      <c r="I115" s="4"/>
      <c r="J115" s="5"/>
    </row>
    <row r="116" spans="8:10" ht="24" customHeight="1">
      <c r="H116" s="39"/>
      <c r="I116" s="4"/>
      <c r="J116" s="5"/>
    </row>
    <row r="117" spans="8:10" ht="24" customHeight="1">
      <c r="H117" s="39"/>
      <c r="I117" s="4"/>
      <c r="J117" s="5"/>
    </row>
    <row r="118" spans="8:10" ht="24" customHeight="1">
      <c r="H118" s="39"/>
      <c r="I118" s="4"/>
      <c r="J118" s="5"/>
    </row>
    <row r="119" spans="8:10" ht="24" customHeight="1">
      <c r="H119" s="39"/>
      <c r="I119" s="4"/>
      <c r="J119" s="5"/>
    </row>
    <row r="120" spans="8:10" ht="24" customHeight="1">
      <c r="H120" s="39"/>
      <c r="I120" s="4"/>
      <c r="J120" s="5"/>
    </row>
    <row r="121" spans="8:10" ht="24" customHeight="1">
      <c r="H121" s="39"/>
      <c r="I121" s="4"/>
      <c r="J121" s="5"/>
    </row>
    <row r="122" spans="8:10" ht="24" customHeight="1">
      <c r="H122" s="39"/>
      <c r="I122" s="4"/>
      <c r="J122" s="5"/>
    </row>
    <row r="123" spans="8:10" ht="24" customHeight="1">
      <c r="H123" s="39"/>
      <c r="I123" s="4"/>
      <c r="J123" s="5"/>
    </row>
    <row r="124" spans="8:10" ht="24" customHeight="1">
      <c r="H124" s="39"/>
      <c r="I124" s="4"/>
      <c r="J124" s="5"/>
    </row>
    <row r="125" spans="8:10" ht="24" customHeight="1">
      <c r="H125" s="39"/>
      <c r="I125" s="4"/>
      <c r="J125" s="5"/>
    </row>
    <row r="126" spans="8:10" ht="24" customHeight="1">
      <c r="H126" s="39"/>
      <c r="I126" s="4"/>
      <c r="J126" s="5"/>
    </row>
    <row r="127" spans="8:10" ht="24" customHeight="1">
      <c r="H127" s="3"/>
      <c r="I127" s="34"/>
      <c r="J127" s="5"/>
    </row>
    <row r="128" spans="8:10" ht="24" customHeight="1">
      <c r="H128" s="3"/>
      <c r="I128" s="34"/>
      <c r="J128" s="5"/>
    </row>
    <row r="129" spans="8:10" ht="24" customHeight="1">
      <c r="H129" s="3"/>
      <c r="I129" s="34"/>
      <c r="J129" s="5"/>
    </row>
    <row r="130" spans="8:10" ht="24" customHeight="1">
      <c r="H130" s="3"/>
      <c r="I130" s="34"/>
      <c r="J130" s="5"/>
    </row>
    <row r="131" spans="8:10" ht="24" customHeight="1">
      <c r="H131" s="3"/>
      <c r="I131" s="34"/>
      <c r="J131" s="5"/>
    </row>
    <row r="132" spans="8:10" ht="24" customHeight="1">
      <c r="H132" s="3"/>
      <c r="I132" s="34"/>
      <c r="J132" s="5"/>
    </row>
    <row r="133" spans="8:10" ht="24" customHeight="1">
      <c r="H133" s="3"/>
      <c r="I133" s="34"/>
      <c r="J133" s="5"/>
    </row>
    <row r="134" spans="8:10" ht="24" customHeight="1">
      <c r="H134" s="3"/>
      <c r="I134" s="34"/>
      <c r="J134" s="5"/>
    </row>
    <row r="135" spans="8:10" ht="24" customHeight="1">
      <c r="H135" s="3"/>
      <c r="I135" s="34"/>
      <c r="J135" s="5"/>
    </row>
    <row r="136" spans="8:10" ht="24" customHeight="1">
      <c r="H136" s="3"/>
      <c r="I136" s="34"/>
      <c r="J136" s="5"/>
    </row>
    <row r="137" spans="8:10" ht="24" customHeight="1">
      <c r="H137" s="3"/>
      <c r="I137" s="34"/>
      <c r="J137" s="5"/>
    </row>
    <row r="138" spans="8:10" ht="24" customHeight="1">
      <c r="H138" s="3"/>
      <c r="I138" s="34"/>
      <c r="J138" s="5"/>
    </row>
    <row r="139" spans="8:10" ht="24" customHeight="1">
      <c r="H139" s="3"/>
      <c r="I139" s="34"/>
      <c r="J139" s="5"/>
    </row>
    <row r="140" spans="8:10" ht="24" customHeight="1">
      <c r="H140" s="3"/>
      <c r="I140" s="34"/>
      <c r="J140" s="5"/>
    </row>
    <row r="141" spans="8:10" ht="24" customHeight="1">
      <c r="H141" s="3"/>
      <c r="I141" s="34"/>
      <c r="J141" s="5"/>
    </row>
    <row r="142" spans="8:10" ht="24" customHeight="1">
      <c r="H142" s="3"/>
      <c r="I142" s="34"/>
      <c r="J142" s="5"/>
    </row>
    <row r="143" spans="8:10" ht="24" customHeight="1">
      <c r="H143" s="3"/>
      <c r="I143" s="34"/>
      <c r="J143" s="5"/>
    </row>
    <row r="144" spans="8:10" ht="24" customHeight="1">
      <c r="H144" s="3"/>
      <c r="I144" s="34"/>
      <c r="J144" s="5"/>
    </row>
    <row r="145" spans="8:10" ht="24" customHeight="1">
      <c r="H145" s="3"/>
      <c r="I145" s="34"/>
      <c r="J145" s="5"/>
    </row>
    <row r="146" spans="8:10" ht="24" customHeight="1">
      <c r="H146" s="3"/>
      <c r="I146" s="34"/>
      <c r="J146" s="5"/>
    </row>
    <row r="147" spans="8:10" ht="24" customHeight="1">
      <c r="H147" s="3"/>
      <c r="I147" s="34"/>
      <c r="J147" s="5"/>
    </row>
    <row r="148" spans="8:10" ht="24" customHeight="1">
      <c r="H148" s="3"/>
      <c r="I148" s="34"/>
      <c r="J148" s="5"/>
    </row>
    <row r="149" spans="8:10" ht="24" customHeight="1">
      <c r="H149" s="3"/>
      <c r="I149" s="34"/>
      <c r="J149" s="5"/>
    </row>
    <row r="150" spans="8:10" ht="24" customHeight="1">
      <c r="H150" s="3"/>
      <c r="I150" s="34"/>
      <c r="J150" s="5"/>
    </row>
    <row r="151" spans="8:10" ht="24" customHeight="1">
      <c r="H151" s="3"/>
      <c r="I151" s="34"/>
      <c r="J151" s="5"/>
    </row>
    <row r="152" spans="8:10" ht="24" customHeight="1">
      <c r="H152" s="3"/>
      <c r="I152" s="34"/>
      <c r="J152" s="5"/>
    </row>
    <row r="153" spans="8:10" ht="24" customHeight="1">
      <c r="H153" s="3"/>
      <c r="I153" s="34"/>
      <c r="J153" s="5"/>
    </row>
    <row r="154" spans="8:10" ht="24" customHeight="1">
      <c r="H154" s="3"/>
      <c r="I154" s="34"/>
      <c r="J154" s="5"/>
    </row>
    <row r="155" spans="8:10" ht="24" customHeight="1">
      <c r="H155" s="3"/>
      <c r="I155" s="34"/>
      <c r="J155" s="5"/>
    </row>
    <row r="156" spans="8:10" ht="24" customHeight="1">
      <c r="H156" s="3"/>
      <c r="I156" s="34"/>
      <c r="J156" s="5"/>
    </row>
    <row r="157" spans="8:10" ht="24" customHeight="1">
      <c r="H157" s="3"/>
      <c r="I157" s="34"/>
      <c r="J157" s="5"/>
    </row>
    <row r="158" spans="8:10" ht="24" customHeight="1">
      <c r="H158" s="3"/>
      <c r="I158" s="34"/>
      <c r="J158" s="5"/>
    </row>
    <row r="159" spans="8:10" ht="24" customHeight="1">
      <c r="H159" s="3"/>
      <c r="I159" s="34"/>
      <c r="J159" s="5"/>
    </row>
    <row r="160" spans="8:10" ht="24" customHeight="1">
      <c r="H160" s="3"/>
      <c r="I160" s="34"/>
      <c r="J160" s="5"/>
    </row>
    <row r="161" spans="8:10" ht="24" customHeight="1">
      <c r="H161" s="3"/>
      <c r="I161" s="34"/>
      <c r="J161" s="5"/>
    </row>
    <row r="162" spans="8:10" ht="24" customHeight="1">
      <c r="H162" s="3"/>
      <c r="I162" s="34"/>
      <c r="J162" s="5"/>
    </row>
    <row r="163" spans="8:10" ht="24" customHeight="1">
      <c r="H163" s="3"/>
      <c r="I163" s="34"/>
      <c r="J163" s="5"/>
    </row>
    <row r="164" spans="8:10" ht="24" customHeight="1">
      <c r="H164" s="3"/>
      <c r="I164" s="34"/>
      <c r="J164" s="5"/>
    </row>
    <row r="165" spans="8:10" ht="24" customHeight="1">
      <c r="H165" s="3"/>
      <c r="I165" s="34"/>
      <c r="J165" s="5"/>
    </row>
    <row r="166" spans="8:10" ht="24" customHeight="1">
      <c r="H166" s="3"/>
      <c r="I166" s="34"/>
      <c r="J166" s="5"/>
    </row>
    <row r="167" spans="8:10" ht="24" customHeight="1">
      <c r="H167" s="3"/>
      <c r="I167" s="34"/>
      <c r="J167" s="5"/>
    </row>
    <row r="168" spans="8:10" ht="24" customHeight="1">
      <c r="H168" s="3"/>
      <c r="I168" s="34"/>
      <c r="J168" s="5"/>
    </row>
    <row r="169" spans="8:10" ht="24" customHeight="1">
      <c r="H169" s="3"/>
      <c r="I169" s="34"/>
      <c r="J169" s="5"/>
    </row>
    <row r="170" spans="8:10" ht="24" customHeight="1">
      <c r="H170" s="3"/>
      <c r="I170" s="34"/>
      <c r="J170" s="5"/>
    </row>
    <row r="171" spans="8:10" ht="24" customHeight="1">
      <c r="H171" s="3"/>
      <c r="I171" s="34"/>
      <c r="J171" s="5"/>
    </row>
    <row r="172" spans="8:10" ht="24" customHeight="1">
      <c r="H172" s="3"/>
      <c r="I172" s="34"/>
      <c r="J172" s="5"/>
    </row>
    <row r="173" spans="8:10" ht="24" customHeight="1">
      <c r="H173" s="3"/>
      <c r="I173" s="34"/>
      <c r="J173" s="5"/>
    </row>
    <row r="174" spans="8:10" ht="24" customHeight="1">
      <c r="H174" s="3"/>
      <c r="I174" s="34"/>
      <c r="J174" s="5"/>
    </row>
    <row r="175" spans="8:10" ht="24" customHeight="1">
      <c r="H175" s="3"/>
      <c r="I175" s="34"/>
      <c r="J175" s="5"/>
    </row>
    <row r="176" spans="8:10" ht="24" customHeight="1">
      <c r="H176" s="3"/>
      <c r="I176" s="34"/>
      <c r="J176" s="5"/>
    </row>
    <row r="177" spans="8:10" ht="24" customHeight="1">
      <c r="H177" s="3"/>
      <c r="I177" s="34"/>
      <c r="J177" s="5"/>
    </row>
    <row r="178" spans="8:10" ht="24" customHeight="1">
      <c r="H178" s="3"/>
      <c r="I178" s="34"/>
      <c r="J178" s="5"/>
    </row>
    <row r="179" spans="8:10" ht="24" customHeight="1">
      <c r="H179" s="3"/>
      <c r="I179" s="34"/>
      <c r="J179" s="5"/>
    </row>
    <row r="180" spans="8:10" ht="24" customHeight="1">
      <c r="H180" s="3"/>
      <c r="I180" s="34"/>
      <c r="J180" s="5"/>
    </row>
    <row r="181" spans="8:10" ht="24" customHeight="1">
      <c r="H181" s="3"/>
      <c r="I181" s="34"/>
      <c r="J181" s="5"/>
    </row>
    <row r="182" spans="8:10" ht="24" customHeight="1">
      <c r="H182" s="3"/>
      <c r="I182" s="34"/>
      <c r="J182" s="5"/>
    </row>
    <row r="183" spans="8:10" ht="24" customHeight="1">
      <c r="H183" s="3"/>
      <c r="I183" s="34"/>
      <c r="J183" s="5"/>
    </row>
    <row r="184" spans="8:10" ht="24" customHeight="1">
      <c r="H184" s="3"/>
      <c r="I184" s="34"/>
      <c r="J184" s="5"/>
    </row>
    <row r="185" spans="8:10" ht="24" customHeight="1">
      <c r="H185" s="3"/>
      <c r="I185" s="34"/>
      <c r="J185" s="5"/>
    </row>
    <row r="186" spans="8:10" ht="24" customHeight="1">
      <c r="H186" s="3"/>
      <c r="I186" s="34"/>
      <c r="J186" s="5"/>
    </row>
    <row r="187" spans="8:10" ht="24" customHeight="1">
      <c r="H187" s="3"/>
      <c r="I187" s="34"/>
      <c r="J187" s="5"/>
    </row>
    <row r="188" spans="8:10" ht="24" customHeight="1">
      <c r="H188" s="3"/>
      <c r="I188" s="34"/>
      <c r="J188" s="5"/>
    </row>
    <row r="189" spans="8:10" ht="24" customHeight="1">
      <c r="H189" s="3"/>
      <c r="I189" s="34"/>
      <c r="J189" s="5"/>
    </row>
    <row r="190" spans="8:10" ht="24" customHeight="1">
      <c r="H190" s="3"/>
      <c r="I190" s="34"/>
      <c r="J190" s="5"/>
    </row>
    <row r="191" spans="8:10" ht="24" customHeight="1">
      <c r="H191" s="3"/>
      <c r="I191" s="34"/>
      <c r="J191" s="5"/>
    </row>
    <row r="192" spans="8:10" ht="24" customHeight="1">
      <c r="H192" s="3"/>
      <c r="I192" s="34"/>
      <c r="J192" s="5"/>
    </row>
    <row r="193" spans="8:10" ht="24" customHeight="1">
      <c r="H193" s="3"/>
      <c r="I193" s="34"/>
      <c r="J193" s="5"/>
    </row>
    <row r="194" spans="8:10" ht="24" customHeight="1">
      <c r="H194" s="3"/>
      <c r="I194" s="34"/>
      <c r="J194" s="5"/>
    </row>
    <row r="195" spans="8:10" ht="24" customHeight="1">
      <c r="H195" s="3"/>
      <c r="I195" s="34"/>
      <c r="J195" s="5"/>
    </row>
    <row r="196" spans="8:10" ht="24" customHeight="1">
      <c r="H196" s="3"/>
      <c r="I196" s="34"/>
      <c r="J196" s="5"/>
    </row>
    <row r="197" spans="8:10" ht="24" customHeight="1">
      <c r="H197" s="3"/>
      <c r="I197" s="34"/>
      <c r="J197" s="5"/>
    </row>
    <row r="198" spans="8:10" ht="24" customHeight="1">
      <c r="H198" s="3"/>
      <c r="I198" s="34"/>
      <c r="J198" s="5"/>
    </row>
    <row r="199" spans="8:10" ht="24" customHeight="1">
      <c r="H199" s="3"/>
      <c r="I199" s="34"/>
      <c r="J199" s="5"/>
    </row>
    <row r="200" spans="8:10" ht="24" customHeight="1">
      <c r="H200" s="3"/>
      <c r="I200" s="34"/>
      <c r="J200" s="5"/>
    </row>
    <row r="201" spans="8:10" ht="24" customHeight="1">
      <c r="H201" s="3"/>
      <c r="I201" s="34"/>
      <c r="J201" s="5"/>
    </row>
    <row r="202" spans="8:10" ht="24" customHeight="1">
      <c r="H202" s="3"/>
      <c r="I202" s="34"/>
      <c r="J202" s="5"/>
    </row>
    <row r="203" spans="8:10" ht="24" customHeight="1">
      <c r="H203" s="3"/>
      <c r="I203" s="34"/>
      <c r="J203" s="5"/>
    </row>
    <row r="204" spans="8:10" ht="24" customHeight="1">
      <c r="H204" s="3"/>
      <c r="I204" s="34"/>
      <c r="J204" s="5"/>
    </row>
    <row r="205" spans="8:10" ht="24" customHeight="1">
      <c r="H205" s="3"/>
      <c r="I205" s="34"/>
      <c r="J205" s="5"/>
    </row>
    <row r="206" spans="8:10" ht="24" customHeight="1">
      <c r="H206" s="3"/>
      <c r="I206" s="34"/>
      <c r="J206" s="5"/>
    </row>
    <row r="207" spans="8:10" ht="24" customHeight="1">
      <c r="H207" s="3"/>
      <c r="I207" s="34"/>
      <c r="J207" s="5"/>
    </row>
    <row r="208" spans="8:10" ht="24" customHeight="1">
      <c r="H208" s="3"/>
      <c r="I208" s="34"/>
      <c r="J208" s="5"/>
    </row>
    <row r="209" spans="8:10" ht="24" customHeight="1">
      <c r="H209" s="3"/>
      <c r="I209" s="34"/>
      <c r="J209" s="5"/>
    </row>
    <row r="210" spans="8:10" ht="24" customHeight="1">
      <c r="H210" s="3"/>
      <c r="I210" s="34"/>
      <c r="J210" s="5"/>
    </row>
    <row r="211" spans="8:10" ht="24" customHeight="1">
      <c r="H211" s="3"/>
      <c r="I211" s="34"/>
      <c r="J211" s="5"/>
    </row>
    <row r="212" spans="8:10" ht="24" customHeight="1">
      <c r="H212" s="3"/>
      <c r="I212" s="34"/>
      <c r="J212" s="5"/>
    </row>
    <row r="213" spans="8:10" ht="24" customHeight="1">
      <c r="H213" s="3"/>
      <c r="I213" s="34"/>
      <c r="J213" s="5"/>
    </row>
    <row r="214" spans="8:10" ht="24" customHeight="1">
      <c r="H214" s="3"/>
      <c r="I214" s="34"/>
      <c r="J214" s="5"/>
    </row>
    <row r="215" spans="8:10" ht="24" customHeight="1">
      <c r="H215" s="3"/>
      <c r="I215" s="34"/>
      <c r="J215" s="5"/>
    </row>
    <row r="216" spans="8:10" ht="24" customHeight="1">
      <c r="H216" s="3"/>
      <c r="I216" s="34"/>
      <c r="J216" s="5"/>
    </row>
    <row r="217" spans="8:10" ht="24" customHeight="1">
      <c r="H217" s="3"/>
      <c r="I217" s="34"/>
      <c r="J217" s="5"/>
    </row>
    <row r="218" spans="8:10" ht="24" customHeight="1">
      <c r="H218" s="3"/>
      <c r="I218" s="34"/>
      <c r="J218" s="5"/>
    </row>
    <row r="219" spans="8:10" ht="24" customHeight="1">
      <c r="H219" s="3"/>
      <c r="I219" s="34"/>
      <c r="J219" s="5"/>
    </row>
    <row r="220" spans="8:10" ht="24" customHeight="1">
      <c r="H220" s="3"/>
      <c r="I220" s="34"/>
      <c r="J220" s="5"/>
    </row>
    <row r="221" spans="8:10" ht="24" customHeight="1">
      <c r="H221" s="3"/>
      <c r="I221" s="34"/>
      <c r="J221" s="5"/>
    </row>
    <row r="222" spans="8:10" ht="24" customHeight="1">
      <c r="H222" s="3"/>
      <c r="I222" s="34"/>
      <c r="J222" s="5"/>
    </row>
    <row r="223" spans="8:10" ht="24" customHeight="1">
      <c r="H223" s="3"/>
      <c r="I223" s="34"/>
      <c r="J223" s="5"/>
    </row>
    <row r="224" spans="8:10" ht="24" customHeight="1">
      <c r="H224" s="3"/>
      <c r="I224" s="34"/>
      <c r="J224" s="5"/>
    </row>
    <row r="225" spans="8:10" ht="24" customHeight="1">
      <c r="H225" s="3"/>
      <c r="I225" s="34"/>
      <c r="J225" s="5"/>
    </row>
    <row r="226" spans="8:10" ht="24" customHeight="1">
      <c r="H226" s="3"/>
      <c r="I226" s="34"/>
      <c r="J226" s="5"/>
    </row>
    <row r="227" spans="8:10" ht="24" customHeight="1">
      <c r="H227" s="3"/>
      <c r="I227" s="34"/>
      <c r="J227" s="5"/>
    </row>
    <row r="228" spans="8:10" ht="24" customHeight="1">
      <c r="H228" s="3"/>
      <c r="I228" s="34"/>
      <c r="J228" s="5"/>
    </row>
    <row r="229" spans="8:10" ht="24" customHeight="1">
      <c r="H229" s="3"/>
      <c r="I229" s="34"/>
      <c r="J229" s="5"/>
    </row>
    <row r="230" spans="8:10" ht="24" customHeight="1">
      <c r="H230" s="3"/>
      <c r="I230" s="34"/>
      <c r="J230" s="5"/>
    </row>
    <row r="231" spans="8:10" ht="24" customHeight="1">
      <c r="H231" s="3"/>
      <c r="I231" s="34"/>
      <c r="J231" s="5"/>
    </row>
    <row r="232" spans="8:10" ht="24" customHeight="1">
      <c r="H232" s="3"/>
      <c r="I232" s="34"/>
      <c r="J232" s="5"/>
    </row>
    <row r="233" spans="8:10" ht="24" customHeight="1">
      <c r="H233" s="3"/>
      <c r="I233" s="34"/>
      <c r="J233" s="5"/>
    </row>
    <row r="234" spans="8:10" ht="24" customHeight="1">
      <c r="H234" s="3"/>
      <c r="I234" s="34"/>
      <c r="J234" s="5"/>
    </row>
    <row r="235" spans="8:10" ht="24" customHeight="1">
      <c r="H235" s="3"/>
      <c r="I235" s="34"/>
      <c r="J235" s="5"/>
    </row>
    <row r="236" spans="8:10" ht="24" customHeight="1">
      <c r="H236" s="3"/>
      <c r="I236" s="34"/>
      <c r="J236" s="5"/>
    </row>
    <row r="237" spans="8:10" ht="24" customHeight="1">
      <c r="H237" s="3"/>
      <c r="I237" s="34"/>
      <c r="J237" s="5"/>
    </row>
    <row r="238" spans="8:10" ht="24" customHeight="1">
      <c r="H238" s="3"/>
      <c r="I238" s="34"/>
      <c r="J238" s="5"/>
    </row>
    <row r="239" spans="8:10" ht="24" customHeight="1">
      <c r="H239" s="3"/>
      <c r="I239" s="34"/>
      <c r="J239" s="5"/>
    </row>
    <row r="240" spans="8:10" ht="24" customHeight="1">
      <c r="H240" s="3"/>
      <c r="I240" s="34"/>
      <c r="J240" s="5"/>
    </row>
    <row r="241" spans="8:10" ht="24" customHeight="1">
      <c r="H241" s="3"/>
      <c r="I241" s="34"/>
      <c r="J241" s="5"/>
    </row>
    <row r="242" spans="8:10" ht="24" customHeight="1">
      <c r="H242" s="3"/>
      <c r="I242" s="34"/>
      <c r="J242" s="5"/>
    </row>
    <row r="243" spans="8:10" ht="24" customHeight="1">
      <c r="H243" s="3"/>
      <c r="I243" s="34"/>
      <c r="J243" s="5"/>
    </row>
    <row r="244" spans="8:10" ht="24" customHeight="1">
      <c r="H244" s="3"/>
      <c r="I244" s="34"/>
      <c r="J244" s="5"/>
    </row>
    <row r="245" spans="8:10" ht="24" customHeight="1">
      <c r="H245" s="3"/>
      <c r="I245" s="34"/>
      <c r="J245" s="5"/>
    </row>
    <row r="246" spans="8:10" ht="24" customHeight="1">
      <c r="H246" s="3"/>
      <c r="I246" s="34"/>
      <c r="J246" s="5"/>
    </row>
    <row r="247" spans="8:10" ht="24" customHeight="1">
      <c r="H247" s="3"/>
      <c r="I247" s="34"/>
      <c r="J247" s="5"/>
    </row>
    <row r="248" spans="8:10" ht="24" customHeight="1">
      <c r="H248" s="3"/>
      <c r="I248" s="34"/>
      <c r="J248" s="5"/>
    </row>
    <row r="249" spans="8:10" ht="24" customHeight="1">
      <c r="H249" s="3"/>
      <c r="I249" s="34"/>
      <c r="J249" s="5"/>
    </row>
    <row r="250" spans="8:10" ht="24" customHeight="1">
      <c r="H250" s="3"/>
      <c r="I250" s="34"/>
      <c r="J250" s="5"/>
    </row>
    <row r="251" spans="8:10" ht="24" customHeight="1">
      <c r="H251" s="3"/>
      <c r="I251" s="34"/>
      <c r="J251" s="5"/>
    </row>
    <row r="252" spans="8:10" ht="24" customHeight="1">
      <c r="H252" s="3"/>
      <c r="I252" s="34"/>
      <c r="J252" s="5"/>
    </row>
    <row r="253" spans="8:10" ht="24" customHeight="1">
      <c r="H253" s="3"/>
      <c r="I253" s="34"/>
      <c r="J253" s="5"/>
    </row>
    <row r="254" spans="8:10" ht="24" customHeight="1">
      <c r="H254" s="3"/>
      <c r="I254" s="34"/>
      <c r="J254" s="5"/>
    </row>
    <row r="255" spans="8:10" ht="24" customHeight="1">
      <c r="H255" s="3"/>
      <c r="I255" s="34"/>
      <c r="J255" s="5"/>
    </row>
    <row r="256" spans="8:10" ht="24" customHeight="1">
      <c r="H256" s="3"/>
      <c r="I256" s="34"/>
      <c r="J256" s="5"/>
    </row>
    <row r="257" spans="8:10" ht="24" customHeight="1">
      <c r="H257" s="3"/>
      <c r="I257" s="34"/>
      <c r="J257" s="5"/>
    </row>
    <row r="258" spans="8:10" ht="24" customHeight="1">
      <c r="H258" s="3"/>
      <c r="I258" s="34"/>
      <c r="J258" s="5"/>
    </row>
    <row r="259" spans="8:10" ht="24" customHeight="1">
      <c r="H259" s="3"/>
      <c r="I259" s="34"/>
      <c r="J259" s="5"/>
    </row>
    <row r="260" spans="8:10" ht="24" customHeight="1">
      <c r="H260" s="3"/>
      <c r="I260" s="34"/>
      <c r="J260" s="5"/>
    </row>
    <row r="261" spans="8:10" ht="24" customHeight="1">
      <c r="H261" s="3"/>
      <c r="I261" s="34"/>
      <c r="J261" s="5"/>
    </row>
    <row r="262" spans="8:10" ht="24" customHeight="1">
      <c r="H262" s="3"/>
      <c r="I262" s="34"/>
      <c r="J262" s="5"/>
    </row>
    <row r="263" spans="8:10" ht="24" customHeight="1">
      <c r="H263" s="3"/>
      <c r="I263" s="34"/>
      <c r="J263" s="5"/>
    </row>
    <row r="264" spans="8:10" ht="24" customHeight="1">
      <c r="H264" s="3"/>
      <c r="I264" s="34"/>
      <c r="J264" s="5"/>
    </row>
    <row r="265" spans="8:10" ht="24" customHeight="1">
      <c r="H265" s="3"/>
      <c r="I265" s="34"/>
      <c r="J265" s="5"/>
    </row>
    <row r="266" spans="8:10" ht="24" customHeight="1">
      <c r="H266" s="3"/>
      <c r="I266" s="34"/>
      <c r="J266" s="5"/>
    </row>
    <row r="267" spans="8:10" ht="24" customHeight="1">
      <c r="H267" s="3"/>
      <c r="I267" s="34"/>
      <c r="J267" s="5"/>
    </row>
    <row r="268" spans="8:10" ht="24" customHeight="1">
      <c r="H268" s="3"/>
      <c r="I268" s="34"/>
      <c r="J268" s="5"/>
    </row>
    <row r="269" spans="8:10" ht="24" customHeight="1">
      <c r="H269" s="3"/>
      <c r="I269" s="34"/>
      <c r="J269" s="5"/>
    </row>
    <row r="270" spans="8:10" ht="24" customHeight="1">
      <c r="H270" s="3"/>
      <c r="I270" s="34"/>
      <c r="J270" s="5"/>
    </row>
    <row r="271" spans="8:10" ht="24" customHeight="1">
      <c r="H271" s="3"/>
      <c r="I271" s="34"/>
      <c r="J271" s="5"/>
    </row>
    <row r="272" spans="8:10" ht="24" customHeight="1">
      <c r="H272" s="3"/>
      <c r="I272" s="34"/>
      <c r="J272" s="5"/>
    </row>
    <row r="273" spans="8:10" ht="24" customHeight="1">
      <c r="H273" s="3"/>
      <c r="I273" s="34"/>
      <c r="J273" s="5"/>
    </row>
    <row r="274" spans="8:10" ht="24" customHeight="1">
      <c r="H274" s="3"/>
      <c r="I274" s="34"/>
      <c r="J274" s="5"/>
    </row>
    <row r="275" spans="8:10" ht="24" customHeight="1">
      <c r="H275" s="3"/>
      <c r="I275" s="34"/>
      <c r="J275" s="5"/>
    </row>
    <row r="276" spans="8:10" ht="24" customHeight="1">
      <c r="H276" s="3"/>
      <c r="I276" s="34"/>
      <c r="J276" s="5"/>
    </row>
    <row r="277" spans="8:10" ht="24" customHeight="1">
      <c r="H277" s="3"/>
      <c r="I277" s="34"/>
      <c r="J277" s="5"/>
    </row>
    <row r="278" spans="8:10" ht="24" customHeight="1">
      <c r="H278" s="3"/>
      <c r="I278" s="34"/>
      <c r="J278" s="5"/>
    </row>
    <row r="279" spans="8:10" ht="24" customHeight="1">
      <c r="H279" s="3"/>
      <c r="I279" s="34"/>
      <c r="J279" s="5"/>
    </row>
    <row r="280" spans="8:10" ht="24" customHeight="1">
      <c r="H280" s="3"/>
      <c r="I280" s="34"/>
      <c r="J280" s="5"/>
    </row>
    <row r="281" spans="8:10" ht="24" customHeight="1">
      <c r="H281" s="3"/>
      <c r="I281" s="34"/>
      <c r="J281" s="5"/>
    </row>
    <row r="282" spans="8:10" ht="24" customHeight="1">
      <c r="H282" s="3"/>
      <c r="I282" s="34"/>
      <c r="J282" s="5"/>
    </row>
    <row r="283" spans="8:10" ht="24" customHeight="1">
      <c r="H283" s="3"/>
      <c r="I283" s="34"/>
      <c r="J283" s="5"/>
    </row>
    <row r="284" spans="8:10" ht="24" customHeight="1">
      <c r="H284" s="3"/>
      <c r="I284" s="34"/>
      <c r="J284" s="5"/>
    </row>
    <row r="285" spans="8:10" ht="24" customHeight="1">
      <c r="H285" s="3"/>
      <c r="I285" s="34"/>
      <c r="J285" s="5"/>
    </row>
    <row r="286" spans="8:10" ht="24" customHeight="1">
      <c r="H286" s="3"/>
      <c r="I286" s="34"/>
      <c r="J286" s="5"/>
    </row>
    <row r="287" spans="8:10" ht="24" customHeight="1">
      <c r="H287" s="3"/>
      <c r="I287" s="34"/>
      <c r="J287" s="5"/>
    </row>
    <row r="288" spans="8:10" ht="24" customHeight="1">
      <c r="H288" s="3"/>
      <c r="I288" s="34"/>
      <c r="J288" s="5"/>
    </row>
    <row r="289" spans="8:10" ht="24" customHeight="1">
      <c r="H289" s="3"/>
      <c r="I289" s="34"/>
      <c r="J289" s="5"/>
    </row>
    <row r="290" spans="8:10" ht="24" customHeight="1">
      <c r="H290" s="3"/>
      <c r="I290" s="34"/>
      <c r="J290" s="5"/>
    </row>
    <row r="291" spans="8:10" ht="24" customHeight="1">
      <c r="H291" s="3"/>
      <c r="I291" s="34"/>
      <c r="J291" s="5"/>
    </row>
    <row r="292" spans="8:10" ht="24" customHeight="1">
      <c r="H292" s="3"/>
      <c r="I292" s="34"/>
      <c r="J292" s="5"/>
    </row>
    <row r="293" spans="8:10" ht="24" customHeight="1">
      <c r="H293" s="3"/>
      <c r="I293" s="34"/>
      <c r="J293" s="5"/>
    </row>
  </sheetData>
  <mergeCells count="8">
    <mergeCell ref="D8:F8"/>
    <mergeCell ref="H8:J8"/>
    <mergeCell ref="A1:J1"/>
    <mergeCell ref="A2:J2"/>
    <mergeCell ref="A3:J3"/>
    <mergeCell ref="A4:J4"/>
    <mergeCell ref="A5:J5"/>
    <mergeCell ref="D7:F7"/>
  </mergeCells>
  <pageMargins left="1" right="0.3" top="1" bottom="0.5" header="0.59055118110236204" footer="0.31496062992126"/>
  <pageSetup paperSize="9" scale="58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80965-2BA3-412E-BA0A-DB8C32EBC940}">
  <dimension ref="A1:L300"/>
  <sheetViews>
    <sheetView view="pageBreakPreview" topLeftCell="A16" zoomScaleNormal="85" zoomScaleSheetLayoutView="100" zoomScalePageLayoutView="50" workbookViewId="0">
      <selection activeCell="J42" sqref="J42"/>
    </sheetView>
  </sheetViews>
  <sheetFormatPr defaultColWidth="9.42578125" defaultRowHeight="24" customHeight="1"/>
  <cols>
    <col min="1" max="1" width="89.140625" style="99" customWidth="1"/>
    <col min="2" max="2" width="10.5703125" style="125" bestFit="1" customWidth="1"/>
    <col min="3" max="3" width="4.85546875" style="99" customWidth="1"/>
    <col min="4" max="4" width="13.5703125" style="99" customWidth="1"/>
    <col min="5" max="5" width="1.5703125" style="99" customWidth="1"/>
    <col min="6" max="6" width="13.5703125" style="99" customWidth="1"/>
    <col min="7" max="7" width="1.5703125" style="99" customWidth="1"/>
    <col min="8" max="8" width="13.5703125" style="134" customWidth="1"/>
    <col min="9" max="9" width="1.5703125" style="99" customWidth="1"/>
    <col min="10" max="10" width="13.5703125" style="162" customWidth="1"/>
    <col min="11" max="11" width="9.42578125" style="99"/>
    <col min="12" max="12" width="11.42578125" style="99" bestFit="1" customWidth="1"/>
    <col min="13" max="16384" width="9.42578125" style="99"/>
  </cols>
  <sheetData>
    <row r="1" spans="1:10" s="163" customFormat="1" ht="24" customHeight="1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s="163" customFormat="1" ht="24" customHeight="1">
      <c r="A2" s="199" t="s">
        <v>84</v>
      </c>
      <c r="B2" s="199"/>
      <c r="C2" s="199"/>
      <c r="D2" s="199"/>
      <c r="E2" s="199"/>
      <c r="F2" s="199"/>
      <c r="G2" s="199"/>
      <c r="H2" s="199"/>
      <c r="I2" s="199"/>
      <c r="J2" s="199"/>
    </row>
    <row r="3" spans="1:10" s="163" customFormat="1" ht="24" customHeight="1">
      <c r="A3" s="199" t="s">
        <v>237</v>
      </c>
      <c r="B3" s="199"/>
      <c r="C3" s="199"/>
      <c r="D3" s="199"/>
      <c r="E3" s="199"/>
      <c r="F3" s="199"/>
      <c r="G3" s="199"/>
      <c r="H3" s="199"/>
      <c r="I3" s="199"/>
      <c r="J3" s="199"/>
    </row>
    <row r="4" spans="1:10" s="163" customFormat="1" ht="24" customHeight="1">
      <c r="A4" s="199" t="s">
        <v>5</v>
      </c>
      <c r="B4" s="199"/>
      <c r="C4" s="199"/>
      <c r="D4" s="199"/>
      <c r="E4" s="199"/>
      <c r="F4" s="199"/>
      <c r="G4" s="199"/>
      <c r="H4" s="199"/>
      <c r="I4" s="199"/>
      <c r="J4" s="199"/>
    </row>
    <row r="5" spans="1:10" ht="24" customHeight="1">
      <c r="A5" s="203" t="s">
        <v>1</v>
      </c>
      <c r="B5" s="203"/>
      <c r="C5" s="203"/>
      <c r="D5" s="203"/>
      <c r="E5" s="203"/>
      <c r="F5" s="203"/>
      <c r="G5" s="203"/>
      <c r="H5" s="203"/>
      <c r="I5" s="203"/>
      <c r="J5" s="203"/>
    </row>
    <row r="6" spans="1:10" ht="9" customHeight="1">
      <c r="A6" s="195"/>
      <c r="B6" s="195"/>
      <c r="C6" s="195"/>
      <c r="D6" s="195"/>
      <c r="E6" s="195"/>
      <c r="F6" s="195"/>
      <c r="G6" s="195"/>
      <c r="H6" s="164"/>
      <c r="I6" s="195"/>
      <c r="J6" s="99"/>
    </row>
    <row r="7" spans="1:10" ht="24" customHeight="1">
      <c r="A7" s="195"/>
      <c r="B7" s="195" t="s">
        <v>2</v>
      </c>
      <c r="C7" s="195"/>
      <c r="D7" s="204" t="s">
        <v>3</v>
      </c>
      <c r="E7" s="204"/>
      <c r="F7" s="204"/>
      <c r="G7" s="153"/>
      <c r="H7" s="165" t="s">
        <v>4</v>
      </c>
      <c r="I7" s="154"/>
      <c r="J7" s="154"/>
    </row>
    <row r="8" spans="1:10" ht="24" customHeight="1">
      <c r="D8" s="204" t="s">
        <v>240</v>
      </c>
      <c r="E8" s="204"/>
      <c r="F8" s="204"/>
      <c r="G8" s="104"/>
      <c r="H8" s="204" t="s">
        <v>240</v>
      </c>
      <c r="I8" s="204"/>
      <c r="J8" s="204"/>
    </row>
    <row r="9" spans="1:10" ht="24" customHeight="1">
      <c r="D9" s="192" t="s">
        <v>86</v>
      </c>
      <c r="E9" s="192"/>
      <c r="F9" s="192" t="s">
        <v>86</v>
      </c>
      <c r="G9" s="104"/>
      <c r="H9" s="192" t="s">
        <v>86</v>
      </c>
      <c r="I9" s="192"/>
      <c r="J9" s="192" t="s">
        <v>86</v>
      </c>
    </row>
    <row r="10" spans="1:10" ht="23.25">
      <c r="D10" s="192" t="s">
        <v>236</v>
      </c>
      <c r="F10" s="192" t="s">
        <v>236</v>
      </c>
      <c r="G10" s="104"/>
      <c r="H10" s="192" t="s">
        <v>236</v>
      </c>
      <c r="J10" s="192" t="s">
        <v>236</v>
      </c>
    </row>
    <row r="11" spans="1:10" ht="24" customHeight="1">
      <c r="D11" s="191">
        <v>2567</v>
      </c>
      <c r="F11" s="195">
        <v>2566</v>
      </c>
      <c r="G11" s="104"/>
      <c r="H11" s="191">
        <v>2567</v>
      </c>
      <c r="J11" s="195">
        <v>2566</v>
      </c>
    </row>
    <row r="12" spans="1:10" ht="24" customHeight="1">
      <c r="A12" s="99" t="s">
        <v>87</v>
      </c>
      <c r="D12" s="196"/>
      <c r="E12" s="196"/>
      <c r="F12" s="196"/>
      <c r="G12" s="166"/>
      <c r="H12" s="167"/>
      <c r="I12" s="196"/>
      <c r="J12" s="167"/>
    </row>
    <row r="13" spans="1:10" ht="24" customHeight="1">
      <c r="A13" s="155" t="s">
        <v>88</v>
      </c>
      <c r="C13" s="155"/>
      <c r="D13" s="1">
        <v>3818408</v>
      </c>
      <c r="E13" s="31"/>
      <c r="F13" s="1">
        <v>3919037</v>
      </c>
      <c r="G13" s="31"/>
      <c r="H13" s="18">
        <v>3726150</v>
      </c>
      <c r="I13" s="40"/>
      <c r="J13" s="18">
        <v>3837550</v>
      </c>
    </row>
    <row r="14" spans="1:10" ht="24" customHeight="1">
      <c r="A14" s="155" t="s">
        <v>89</v>
      </c>
      <c r="B14" s="125">
        <v>22</v>
      </c>
      <c r="C14" s="155"/>
      <c r="D14" s="1">
        <v>4928281</v>
      </c>
      <c r="E14" s="31"/>
      <c r="F14" s="1">
        <v>5088540</v>
      </c>
      <c r="G14" s="31"/>
      <c r="H14" s="18">
        <v>4788268</v>
      </c>
      <c r="I14" s="40"/>
      <c r="J14" s="18">
        <v>4996614</v>
      </c>
    </row>
    <row r="15" spans="1:10" ht="24" customHeight="1">
      <c r="A15" s="155" t="s">
        <v>90</v>
      </c>
      <c r="C15" s="155"/>
      <c r="D15" s="1">
        <v>594122</v>
      </c>
      <c r="E15" s="31"/>
      <c r="F15" s="1">
        <v>487800</v>
      </c>
      <c r="G15" s="31"/>
      <c r="H15" s="18">
        <v>167313</v>
      </c>
      <c r="I15" s="40"/>
      <c r="J15" s="18">
        <v>124942</v>
      </c>
    </row>
    <row r="16" spans="1:10" ht="24" customHeight="1">
      <c r="A16" s="155" t="s">
        <v>91</v>
      </c>
      <c r="C16" s="155"/>
      <c r="D16" s="1"/>
      <c r="E16" s="31"/>
      <c r="F16" s="1"/>
      <c r="G16" s="40"/>
      <c r="H16" s="18"/>
      <c r="I16" s="31"/>
      <c r="J16" s="18"/>
    </row>
    <row r="17" spans="1:10" ht="24" customHeight="1">
      <c r="A17" s="112" t="s">
        <v>92</v>
      </c>
      <c r="C17" s="112"/>
      <c r="D17" s="1">
        <v>1062515</v>
      </c>
      <c r="E17" s="31"/>
      <c r="F17" s="1">
        <v>891935</v>
      </c>
      <c r="G17" s="40"/>
      <c r="H17" s="18">
        <v>1030170</v>
      </c>
      <c r="I17" s="31"/>
      <c r="J17" s="18">
        <v>862353</v>
      </c>
    </row>
    <row r="18" spans="1:10" ht="24" customHeight="1">
      <c r="A18" s="112" t="s">
        <v>93</v>
      </c>
      <c r="B18" s="125" t="s">
        <v>246</v>
      </c>
      <c r="C18" s="112"/>
      <c r="D18" s="1">
        <v>172092</v>
      </c>
      <c r="E18" s="31"/>
      <c r="F18" s="1">
        <v>167108</v>
      </c>
      <c r="G18" s="40"/>
      <c r="H18" s="18">
        <v>172092</v>
      </c>
      <c r="I18" s="31"/>
      <c r="J18" s="18">
        <v>167108</v>
      </c>
    </row>
    <row r="19" spans="1:10" ht="24" customHeight="1">
      <c r="A19" s="112" t="s">
        <v>94</v>
      </c>
      <c r="C19" s="112"/>
      <c r="D19" s="1">
        <v>95451</v>
      </c>
      <c r="E19" s="31"/>
      <c r="F19" s="1">
        <v>113053</v>
      </c>
      <c r="G19" s="40"/>
      <c r="H19" s="106">
        <v>0</v>
      </c>
      <c r="I19" s="31"/>
      <c r="J19" s="106">
        <v>0</v>
      </c>
    </row>
    <row r="20" spans="1:10" ht="24" customHeight="1">
      <c r="A20" s="112" t="s">
        <v>95</v>
      </c>
      <c r="C20" s="112"/>
      <c r="D20" s="1">
        <v>327480</v>
      </c>
      <c r="E20" s="31"/>
      <c r="F20" s="1">
        <v>330004</v>
      </c>
      <c r="G20" s="40"/>
      <c r="H20" s="1">
        <v>327480</v>
      </c>
      <c r="I20" s="18"/>
      <c r="J20" s="1">
        <v>330004</v>
      </c>
    </row>
    <row r="21" spans="1:10" ht="24" customHeight="1">
      <c r="A21" s="112" t="s">
        <v>96</v>
      </c>
      <c r="B21" s="125" t="s">
        <v>97</v>
      </c>
      <c r="C21" s="112"/>
      <c r="D21" s="106">
        <v>0</v>
      </c>
      <c r="E21" s="31"/>
      <c r="F21" s="106">
        <v>0</v>
      </c>
      <c r="G21" s="40"/>
      <c r="H21" s="18">
        <v>140600</v>
      </c>
      <c r="I21" s="18"/>
      <c r="J21" s="1">
        <v>140600</v>
      </c>
    </row>
    <row r="22" spans="1:10" ht="24" customHeight="1">
      <c r="A22" s="112" t="s">
        <v>98</v>
      </c>
      <c r="C22" s="112"/>
      <c r="D22" s="1">
        <v>223093</v>
      </c>
      <c r="E22" s="1"/>
      <c r="F22" s="1">
        <v>138085</v>
      </c>
      <c r="G22" s="40"/>
      <c r="H22" s="18">
        <v>139596</v>
      </c>
      <c r="I22" s="31"/>
      <c r="J22" s="18">
        <v>68996</v>
      </c>
    </row>
    <row r="23" spans="1:10" ht="24" customHeight="1">
      <c r="A23" s="168" t="s">
        <v>99</v>
      </c>
      <c r="C23" s="155"/>
      <c r="D23" s="41">
        <f>SUM(D17:D22)</f>
        <v>1880631</v>
      </c>
      <c r="E23" s="31"/>
      <c r="F23" s="41">
        <f>SUM(F17:F22)</f>
        <v>1640185</v>
      </c>
      <c r="G23" s="40"/>
      <c r="H23" s="41">
        <f>SUM(H17:H22)</f>
        <v>1809938</v>
      </c>
      <c r="I23" s="31"/>
      <c r="J23" s="41">
        <f>SUM(J17:J22)</f>
        <v>1569061</v>
      </c>
    </row>
    <row r="24" spans="1:10" ht="24" customHeight="1">
      <c r="A24" s="112" t="s">
        <v>100</v>
      </c>
      <c r="D24" s="41">
        <f>SUM(D13:D15,D23)</f>
        <v>11221442</v>
      </c>
      <c r="E24" s="18"/>
      <c r="F24" s="41">
        <f>SUM(F13:F15,F23)</f>
        <v>11135562</v>
      </c>
      <c r="G24" s="18"/>
      <c r="H24" s="41">
        <f>SUM(H13:H15,H23)</f>
        <v>10491669</v>
      </c>
      <c r="I24" s="31"/>
      <c r="J24" s="41">
        <f>SUM(J13:J15,J23)</f>
        <v>10528167</v>
      </c>
    </row>
    <row r="25" spans="1:10" ht="12" customHeight="1">
      <c r="A25" s="112"/>
      <c r="D25" s="18"/>
      <c r="E25" s="18"/>
      <c r="F25" s="18"/>
      <c r="G25" s="18"/>
      <c r="H25" s="18"/>
      <c r="I25" s="31"/>
      <c r="J25" s="18"/>
    </row>
    <row r="26" spans="1:10" ht="24" customHeight="1">
      <c r="A26" s="99" t="s">
        <v>101</v>
      </c>
      <c r="D26" s="3"/>
      <c r="E26" s="18"/>
      <c r="G26" s="7"/>
      <c r="H26" s="7"/>
      <c r="I26" s="38"/>
      <c r="J26" s="7"/>
    </row>
    <row r="27" spans="1:10" ht="24" customHeight="1">
      <c r="A27" s="155" t="s">
        <v>102</v>
      </c>
      <c r="C27" s="155"/>
      <c r="D27" s="1">
        <v>4227787</v>
      </c>
      <c r="E27" s="10"/>
      <c r="F27" s="1">
        <v>4005143</v>
      </c>
      <c r="G27" s="10"/>
      <c r="H27" s="18">
        <v>3838066</v>
      </c>
      <c r="I27" s="10"/>
      <c r="J27" s="18">
        <v>3662101</v>
      </c>
    </row>
    <row r="28" spans="1:10" ht="24" customHeight="1">
      <c r="A28" s="155" t="s">
        <v>103</v>
      </c>
      <c r="B28" s="125">
        <v>23</v>
      </c>
      <c r="C28" s="155"/>
      <c r="D28" s="1">
        <v>90952</v>
      </c>
      <c r="E28" s="10"/>
      <c r="F28" s="1">
        <v>93488</v>
      </c>
      <c r="G28" s="10"/>
      <c r="H28" s="18">
        <v>66471</v>
      </c>
      <c r="I28" s="10"/>
      <c r="J28" s="18">
        <v>73804</v>
      </c>
    </row>
    <row r="29" spans="1:10" ht="24" customHeight="1">
      <c r="A29" s="155" t="s">
        <v>126</v>
      </c>
      <c r="C29" s="155"/>
      <c r="D29" s="106">
        <v>0</v>
      </c>
      <c r="E29" s="10"/>
      <c r="F29" s="1">
        <v>4341</v>
      </c>
      <c r="G29" s="10"/>
      <c r="H29" s="106">
        <v>0</v>
      </c>
      <c r="I29" s="10"/>
      <c r="J29" s="18">
        <v>4341</v>
      </c>
    </row>
    <row r="30" spans="1:10" ht="24" customHeight="1">
      <c r="A30" s="155" t="s">
        <v>127</v>
      </c>
      <c r="C30" s="112"/>
      <c r="D30" s="1"/>
      <c r="F30" s="1"/>
      <c r="H30" s="106"/>
      <c r="J30" s="106"/>
    </row>
    <row r="31" spans="1:10" ht="24" customHeight="1">
      <c r="A31" s="169" t="s">
        <v>104</v>
      </c>
      <c r="C31" s="112"/>
      <c r="D31" s="20">
        <v>1380</v>
      </c>
      <c r="E31" s="31"/>
      <c r="F31" s="20">
        <v>1790</v>
      </c>
      <c r="G31" s="40"/>
      <c r="H31" s="18">
        <v>1539</v>
      </c>
      <c r="I31" s="31"/>
      <c r="J31" s="18">
        <v>1931</v>
      </c>
    </row>
    <row r="32" spans="1:10" ht="24" customHeight="1">
      <c r="A32" s="112" t="s">
        <v>105</v>
      </c>
      <c r="C32" s="155"/>
      <c r="D32" s="41">
        <f>SUM(D27:D31)</f>
        <v>4320119</v>
      </c>
      <c r="E32" s="31"/>
      <c r="F32" s="41">
        <f>SUM(F27:F31)</f>
        <v>4104762</v>
      </c>
      <c r="G32" s="42"/>
      <c r="H32" s="41">
        <f>SUM(H27:H31)</f>
        <v>3906076</v>
      </c>
      <c r="I32" s="31"/>
      <c r="J32" s="41">
        <f>SUM(J27:J31)</f>
        <v>3742177</v>
      </c>
    </row>
    <row r="33" spans="1:12" ht="12" customHeight="1">
      <c r="A33" s="112"/>
      <c r="D33" s="18"/>
      <c r="E33" s="18"/>
      <c r="F33" s="18"/>
      <c r="G33" s="18"/>
      <c r="H33" s="18"/>
      <c r="I33" s="31"/>
      <c r="J33" s="18"/>
    </row>
    <row r="34" spans="1:12" ht="24" customHeight="1">
      <c r="A34" s="99" t="s">
        <v>106</v>
      </c>
      <c r="C34" s="155"/>
      <c r="D34" s="84">
        <v>1116439</v>
      </c>
      <c r="E34" s="31"/>
      <c r="F34" s="84">
        <v>1101120</v>
      </c>
      <c r="G34" s="18"/>
      <c r="H34" s="84">
        <v>1050420</v>
      </c>
      <c r="I34" s="18"/>
      <c r="J34" s="84">
        <v>1081517</v>
      </c>
    </row>
    <row r="35" spans="1:12" ht="24.75" customHeight="1">
      <c r="A35" s="99" t="s">
        <v>107</v>
      </c>
      <c r="C35" s="155"/>
      <c r="D35" s="84">
        <v>4074776</v>
      </c>
      <c r="E35" s="106"/>
      <c r="F35" s="84">
        <v>4042640</v>
      </c>
      <c r="G35" s="10"/>
      <c r="H35" s="84">
        <v>3869580</v>
      </c>
      <c r="I35" s="10"/>
      <c r="J35" s="84">
        <v>3944881</v>
      </c>
      <c r="L35" s="134"/>
    </row>
    <row r="36" spans="1:12" ht="24" customHeight="1">
      <c r="A36" s="99" t="s">
        <v>108</v>
      </c>
      <c r="D36" s="82">
        <f>D24-SUM(D32:D35)</f>
        <v>1710108</v>
      </c>
      <c r="E36" s="18"/>
      <c r="F36" s="82">
        <f>F24-SUM(F32:F35)</f>
        <v>1887040</v>
      </c>
      <c r="G36" s="18"/>
      <c r="H36" s="82">
        <f>H24-SUM(H32:H35)</f>
        <v>1665593</v>
      </c>
      <c r="I36" s="18"/>
      <c r="J36" s="82">
        <f>J24-SUM(J32:J35)</f>
        <v>1759592</v>
      </c>
    </row>
    <row r="37" spans="1:12" ht="24" customHeight="1">
      <c r="A37" s="99" t="s">
        <v>109</v>
      </c>
      <c r="B37" s="125">
        <v>24</v>
      </c>
      <c r="D37" s="1">
        <v>339545</v>
      </c>
      <c r="E37" s="18"/>
      <c r="F37" s="1">
        <v>379305</v>
      </c>
      <c r="G37" s="18"/>
      <c r="H37" s="18">
        <v>304270</v>
      </c>
      <c r="I37" s="18"/>
      <c r="J37" s="18">
        <v>322238</v>
      </c>
    </row>
    <row r="38" spans="1:12" ht="24" customHeight="1" thickBot="1">
      <c r="A38" s="104" t="s">
        <v>110</v>
      </c>
      <c r="B38" s="195"/>
      <c r="C38" s="104"/>
      <c r="D38" s="43">
        <f>D36-D37</f>
        <v>1370563</v>
      </c>
      <c r="E38" s="18"/>
      <c r="F38" s="43">
        <f>F36-F37</f>
        <v>1507735</v>
      </c>
      <c r="G38" s="18"/>
      <c r="H38" s="43">
        <f>H36-H37</f>
        <v>1361323</v>
      </c>
      <c r="I38" s="18"/>
      <c r="J38" s="43">
        <f>J36-J37</f>
        <v>1437354</v>
      </c>
    </row>
    <row r="39" spans="1:12" ht="24" customHeight="1" thickTop="1">
      <c r="A39" s="112"/>
      <c r="D39" s="18"/>
      <c r="E39" s="18"/>
      <c r="F39" s="18"/>
      <c r="G39" s="18"/>
      <c r="H39" s="18"/>
      <c r="I39" s="31"/>
      <c r="J39" s="18"/>
    </row>
    <row r="40" spans="1:12" ht="24" customHeight="1">
      <c r="A40" s="159" t="s">
        <v>111</v>
      </c>
      <c r="B40" s="195"/>
      <c r="C40" s="104"/>
      <c r="D40" s="31"/>
      <c r="E40" s="38"/>
      <c r="F40" s="31"/>
      <c r="G40" s="18"/>
      <c r="H40" s="31"/>
      <c r="I40" s="38"/>
      <c r="J40" s="31"/>
    </row>
    <row r="41" spans="1:12" ht="24" customHeight="1">
      <c r="A41" s="155" t="s">
        <v>112</v>
      </c>
      <c r="B41" s="195"/>
      <c r="C41" s="104"/>
      <c r="D41" s="31">
        <f>+D38-D42</f>
        <v>1346305</v>
      </c>
      <c r="E41" s="38"/>
      <c r="F41" s="31">
        <f>F38-F42</f>
        <v>1459188</v>
      </c>
      <c r="G41" s="18"/>
      <c r="H41" s="31">
        <f>+H38</f>
        <v>1361323</v>
      </c>
      <c r="I41" s="38"/>
      <c r="J41" s="31">
        <f>J38-J42</f>
        <v>1437354</v>
      </c>
    </row>
    <row r="42" spans="1:12" ht="24" customHeight="1">
      <c r="A42" s="155" t="s">
        <v>113</v>
      </c>
      <c r="B42" s="195"/>
      <c r="C42" s="104"/>
      <c r="D42" s="1">
        <v>24258</v>
      </c>
      <c r="E42" s="38"/>
      <c r="F42" s="1">
        <v>48547</v>
      </c>
      <c r="G42" s="18"/>
      <c r="H42" s="119">
        <v>0</v>
      </c>
      <c r="I42" s="31"/>
      <c r="J42" s="119">
        <v>0</v>
      </c>
    </row>
    <row r="43" spans="1:12" ht="24" customHeight="1" thickBot="1">
      <c r="A43" s="104"/>
      <c r="B43" s="189"/>
      <c r="C43" s="156"/>
      <c r="D43" s="13">
        <f>D38</f>
        <v>1370563</v>
      </c>
      <c r="E43" s="31"/>
      <c r="F43" s="13">
        <f>SUM(F41:F42)</f>
        <v>1507735</v>
      </c>
      <c r="G43" s="38"/>
      <c r="H43" s="13">
        <f>SUM(H41:H42)</f>
        <v>1361323</v>
      </c>
      <c r="I43" s="31"/>
      <c r="J43" s="13">
        <f>SUM(J41:J42)</f>
        <v>1437354</v>
      </c>
    </row>
    <row r="44" spans="1:12" ht="24" customHeight="1" thickTop="1">
      <c r="A44" s="112"/>
      <c r="D44" s="18"/>
      <c r="E44" s="18"/>
      <c r="F44" s="18"/>
      <c r="G44" s="18"/>
      <c r="H44" s="18"/>
      <c r="I44" s="31"/>
      <c r="J44" s="18"/>
    </row>
    <row r="45" spans="1:12" ht="24" customHeight="1">
      <c r="A45" s="104" t="s">
        <v>114</v>
      </c>
      <c r="B45" s="195"/>
      <c r="C45" s="195" t="s">
        <v>115</v>
      </c>
      <c r="D45" s="44">
        <f>D41/D46*1000</f>
        <v>5.3852199999999995</v>
      </c>
      <c r="E45" s="45"/>
      <c r="F45" s="44">
        <f>F41/F46*1000</f>
        <v>5.8367519999999997</v>
      </c>
      <c r="G45" s="156"/>
      <c r="H45" s="44">
        <f>H41/H46*1000</f>
        <v>5.4452920000000002</v>
      </c>
      <c r="I45" s="45"/>
      <c r="J45" s="44">
        <f>J41/J46*1000</f>
        <v>5.7494160000000001</v>
      </c>
    </row>
    <row r="46" spans="1:12" ht="24" customHeight="1">
      <c r="A46" s="159" t="s">
        <v>116</v>
      </c>
      <c r="B46" s="195"/>
      <c r="C46" s="195" t="s">
        <v>117</v>
      </c>
      <c r="D46" s="2">
        <v>250000000</v>
      </c>
      <c r="E46" s="6"/>
      <c r="F46" s="2">
        <v>250000000</v>
      </c>
      <c r="G46" s="156"/>
      <c r="H46" s="2">
        <v>250000000</v>
      </c>
      <c r="I46" s="6"/>
      <c r="J46" s="2">
        <v>250000000</v>
      </c>
    </row>
    <row r="47" spans="1:12" ht="24" customHeight="1">
      <c r="A47" s="159"/>
      <c r="B47" s="195"/>
      <c r="C47" s="195"/>
      <c r="D47" s="2"/>
      <c r="E47" s="6"/>
      <c r="F47" s="2"/>
      <c r="G47" s="156"/>
      <c r="H47" s="2"/>
      <c r="I47" s="6"/>
      <c r="J47" s="2"/>
    </row>
    <row r="48" spans="1:12" ht="24" customHeight="1">
      <c r="A48" s="159"/>
      <c r="B48" s="195"/>
      <c r="C48" s="195"/>
      <c r="D48" s="2"/>
      <c r="E48" s="6"/>
      <c r="F48" s="2"/>
      <c r="G48" s="156"/>
      <c r="H48" s="2"/>
      <c r="I48" s="6"/>
      <c r="J48" s="2"/>
    </row>
    <row r="49" spans="1:10" ht="24" customHeight="1">
      <c r="A49" s="159"/>
      <c r="B49" s="195"/>
      <c r="C49" s="195"/>
      <c r="D49" s="2"/>
      <c r="E49" s="6"/>
      <c r="F49" s="2"/>
      <c r="G49" s="156"/>
      <c r="H49" s="2"/>
      <c r="I49" s="6"/>
      <c r="J49" s="2"/>
    </row>
    <row r="50" spans="1:10" ht="24" customHeight="1">
      <c r="A50" s="159"/>
      <c r="B50" s="195"/>
      <c r="C50" s="195"/>
      <c r="D50" s="2"/>
      <c r="E50" s="6"/>
      <c r="F50" s="2"/>
      <c r="G50" s="156"/>
      <c r="H50" s="2"/>
      <c r="I50" s="6"/>
      <c r="J50" s="2"/>
    </row>
    <row r="51" spans="1:10" ht="24" customHeight="1">
      <c r="A51" s="159"/>
      <c r="B51" s="195"/>
      <c r="C51" s="195"/>
      <c r="D51" s="2"/>
      <c r="E51" s="6"/>
      <c r="F51" s="2"/>
      <c r="G51" s="156"/>
      <c r="H51" s="2"/>
      <c r="I51" s="6"/>
      <c r="J51" s="2"/>
    </row>
    <row r="52" spans="1:10" ht="24" customHeight="1">
      <c r="A52" s="159"/>
      <c r="B52" s="195"/>
      <c r="C52" s="195"/>
      <c r="D52" s="2"/>
      <c r="E52" s="6"/>
      <c r="F52" s="2"/>
      <c r="G52" s="156"/>
      <c r="H52" s="2"/>
      <c r="I52" s="6"/>
      <c r="J52" s="2"/>
    </row>
    <row r="53" spans="1:10" ht="24" customHeight="1">
      <c r="A53" s="159"/>
      <c r="B53" s="195"/>
      <c r="C53" s="195"/>
      <c r="D53" s="2"/>
      <c r="E53" s="6"/>
      <c r="F53" s="2"/>
      <c r="G53" s="156"/>
      <c r="H53" s="2"/>
      <c r="I53" s="6"/>
      <c r="J53" s="2"/>
    </row>
    <row r="54" spans="1:10" ht="24" customHeight="1">
      <c r="A54" s="159"/>
      <c r="B54" s="195"/>
      <c r="C54" s="195"/>
      <c r="D54" s="2"/>
      <c r="E54" s="6"/>
      <c r="F54" s="2"/>
      <c r="G54" s="156"/>
      <c r="H54" s="2"/>
      <c r="I54" s="6"/>
      <c r="J54" s="2"/>
    </row>
    <row r="55" spans="1:10" ht="24" customHeight="1">
      <c r="A55" s="99" t="s">
        <v>39</v>
      </c>
      <c r="B55" s="195"/>
      <c r="C55" s="195"/>
      <c r="D55" s="2"/>
      <c r="E55" s="6"/>
      <c r="F55" s="2"/>
      <c r="G55" s="156"/>
      <c r="H55" s="2"/>
      <c r="I55" s="6"/>
      <c r="J55" s="2"/>
    </row>
    <row r="56" spans="1:10" ht="24" customHeight="1">
      <c r="A56" s="159"/>
      <c r="B56" s="195"/>
      <c r="C56" s="195"/>
      <c r="D56" s="2"/>
      <c r="E56" s="6"/>
      <c r="F56" s="2"/>
      <c r="G56" s="156"/>
      <c r="H56" s="2"/>
      <c r="I56" s="6"/>
      <c r="J56" s="2"/>
    </row>
    <row r="57" spans="1:10" ht="24" customHeight="1">
      <c r="A57" s="159"/>
      <c r="B57" s="195"/>
      <c r="C57" s="195"/>
      <c r="D57" s="2"/>
      <c r="E57" s="6"/>
      <c r="F57" s="2"/>
      <c r="G57" s="156"/>
      <c r="H57" s="2"/>
      <c r="I57" s="6"/>
      <c r="J57" s="2"/>
    </row>
    <row r="58" spans="1:10" ht="24" customHeight="1">
      <c r="A58" s="159"/>
      <c r="B58" s="195"/>
      <c r="C58" s="195"/>
      <c r="D58" s="2"/>
      <c r="E58" s="6"/>
      <c r="F58" s="2"/>
      <c r="G58" s="156"/>
      <c r="H58" s="2"/>
      <c r="I58" s="6"/>
      <c r="J58" s="2"/>
    </row>
    <row r="59" spans="1:10" ht="24" customHeight="1">
      <c r="A59" s="159"/>
      <c r="B59" s="195"/>
      <c r="C59" s="195"/>
      <c r="D59" s="2"/>
      <c r="E59" s="6"/>
      <c r="F59" s="2"/>
      <c r="G59" s="156"/>
      <c r="H59" s="2"/>
      <c r="I59" s="6"/>
      <c r="J59" s="2"/>
    </row>
    <row r="60" spans="1:10" ht="24" customHeight="1">
      <c r="A60" s="159"/>
      <c r="B60" s="195"/>
      <c r="C60" s="195"/>
      <c r="D60" s="2"/>
      <c r="E60" s="6"/>
      <c r="F60" s="2"/>
      <c r="G60" s="156"/>
      <c r="H60" s="2"/>
      <c r="I60" s="6"/>
      <c r="J60" s="2"/>
    </row>
    <row r="61" spans="1:10" ht="24" customHeight="1">
      <c r="A61" s="159"/>
      <c r="B61" s="195"/>
      <c r="C61" s="195"/>
      <c r="D61" s="2"/>
      <c r="E61" s="6"/>
      <c r="F61" s="2"/>
      <c r="G61" s="156"/>
      <c r="H61" s="2"/>
      <c r="I61" s="6"/>
      <c r="J61" s="2"/>
    </row>
    <row r="62" spans="1:10" ht="24" customHeight="1">
      <c r="A62" s="159"/>
      <c r="B62" s="195"/>
      <c r="C62" s="195"/>
      <c r="D62" s="2"/>
      <c r="E62" s="6"/>
      <c r="F62" s="2"/>
      <c r="G62" s="156"/>
      <c r="H62" s="2"/>
      <c r="I62" s="6"/>
      <c r="J62" s="2"/>
    </row>
    <row r="63" spans="1:10" ht="24" customHeight="1">
      <c r="A63" s="159"/>
      <c r="B63" s="195"/>
      <c r="C63" s="195"/>
      <c r="D63" s="2"/>
      <c r="E63" s="6"/>
      <c r="F63" s="2"/>
      <c r="G63" s="156"/>
      <c r="H63" s="2"/>
      <c r="I63" s="6"/>
      <c r="J63" s="2"/>
    </row>
    <row r="64" spans="1:10" ht="24" customHeight="1">
      <c r="A64" s="159"/>
      <c r="B64" s="195"/>
      <c r="C64" s="195"/>
      <c r="D64" s="2"/>
      <c r="E64" s="6"/>
      <c r="F64" s="2"/>
      <c r="G64" s="156"/>
      <c r="H64" s="2"/>
      <c r="I64" s="6"/>
      <c r="J64" s="2"/>
    </row>
    <row r="65" spans="1:10" ht="24" customHeight="1">
      <c r="A65" s="159"/>
      <c r="B65" s="195"/>
      <c r="C65" s="195"/>
      <c r="D65" s="2"/>
      <c r="E65" s="6"/>
      <c r="F65" s="2"/>
      <c r="G65" s="156"/>
      <c r="H65" s="2"/>
      <c r="I65" s="6"/>
      <c r="J65" s="2"/>
    </row>
    <row r="66" spans="1:10" ht="24" customHeight="1">
      <c r="A66" s="159"/>
      <c r="B66" s="195"/>
      <c r="C66" s="195"/>
      <c r="D66" s="2"/>
      <c r="E66" s="6"/>
      <c r="F66" s="2"/>
      <c r="G66" s="156"/>
      <c r="H66" s="2"/>
      <c r="I66" s="6"/>
      <c r="J66" s="2"/>
    </row>
    <row r="67" spans="1:10" ht="24" customHeight="1">
      <c r="A67" s="159"/>
      <c r="B67" s="195"/>
      <c r="C67" s="195"/>
      <c r="D67" s="2"/>
      <c r="E67" s="6"/>
      <c r="F67" s="2"/>
      <c r="G67" s="156"/>
      <c r="H67" s="2"/>
      <c r="I67" s="6"/>
      <c r="J67" s="2"/>
    </row>
    <row r="68" spans="1:10" ht="24" customHeight="1">
      <c r="A68" s="159"/>
      <c r="B68" s="195"/>
      <c r="C68" s="195"/>
      <c r="D68" s="2"/>
      <c r="E68" s="6"/>
      <c r="F68" s="2"/>
      <c r="G68" s="156"/>
      <c r="H68" s="2"/>
      <c r="I68" s="6"/>
      <c r="J68" s="2"/>
    </row>
    <row r="69" spans="1:10" ht="24" customHeight="1">
      <c r="A69" s="159"/>
      <c r="B69" s="195"/>
      <c r="C69" s="195"/>
      <c r="D69" s="2"/>
      <c r="E69" s="6"/>
      <c r="F69" s="2"/>
      <c r="G69" s="156"/>
      <c r="H69" s="2"/>
      <c r="I69" s="6"/>
      <c r="J69" s="2"/>
    </row>
    <row r="70" spans="1:10" ht="24" customHeight="1">
      <c r="A70" s="159"/>
      <c r="B70" s="195"/>
      <c r="C70" s="195"/>
      <c r="D70" s="2"/>
      <c r="E70" s="6"/>
      <c r="F70" s="2"/>
      <c r="G70" s="156"/>
      <c r="H70" s="2"/>
      <c r="I70" s="6"/>
      <c r="J70" s="2"/>
    </row>
    <row r="71" spans="1:10" ht="24" customHeight="1">
      <c r="A71" s="159"/>
      <c r="B71" s="195"/>
      <c r="C71" s="195"/>
      <c r="D71" s="2"/>
      <c r="E71" s="6"/>
      <c r="F71" s="2"/>
      <c r="G71" s="156"/>
      <c r="H71" s="2"/>
      <c r="I71" s="6"/>
      <c r="J71" s="2"/>
    </row>
    <row r="72" spans="1:10" ht="24" customHeight="1">
      <c r="A72" s="159"/>
      <c r="B72" s="195"/>
      <c r="C72" s="195"/>
      <c r="D72" s="2"/>
      <c r="E72" s="6"/>
      <c r="F72" s="2"/>
      <c r="G72" s="156"/>
      <c r="H72" s="2"/>
      <c r="I72" s="6"/>
      <c r="J72" s="2"/>
    </row>
    <row r="73" spans="1:10" ht="24" customHeight="1">
      <c r="A73" s="159"/>
      <c r="B73" s="195"/>
      <c r="C73" s="195"/>
      <c r="D73" s="2"/>
      <c r="E73" s="6"/>
      <c r="F73" s="2"/>
      <c r="G73" s="156"/>
      <c r="H73" s="2"/>
      <c r="I73" s="6"/>
      <c r="J73" s="2"/>
    </row>
    <row r="74" spans="1:10" ht="24" customHeight="1">
      <c r="A74" s="159"/>
      <c r="B74" s="195"/>
      <c r="C74" s="195"/>
      <c r="D74" s="2"/>
      <c r="E74" s="6"/>
      <c r="F74" s="2"/>
      <c r="G74" s="156"/>
      <c r="H74" s="2"/>
      <c r="I74" s="6"/>
      <c r="J74" s="2"/>
    </row>
    <row r="75" spans="1:10" ht="24" customHeight="1">
      <c r="H75" s="1"/>
      <c r="I75" s="4"/>
      <c r="J75" s="5"/>
    </row>
    <row r="76" spans="1:10" ht="24" customHeight="1">
      <c r="H76" s="1"/>
      <c r="I76" s="4"/>
      <c r="J76" s="5"/>
    </row>
    <row r="77" spans="1:10" ht="24" customHeight="1">
      <c r="H77" s="1"/>
      <c r="I77" s="4"/>
      <c r="J77" s="5"/>
    </row>
    <row r="78" spans="1:10" ht="24" customHeight="1">
      <c r="H78" s="1"/>
      <c r="I78" s="4"/>
      <c r="J78" s="5"/>
    </row>
    <row r="79" spans="1:10" ht="24" customHeight="1">
      <c r="H79" s="1"/>
      <c r="I79" s="4"/>
      <c r="J79" s="5"/>
    </row>
    <row r="80" spans="1:10" ht="24" customHeight="1">
      <c r="H80" s="1"/>
      <c r="I80" s="4"/>
      <c r="J80" s="5"/>
    </row>
    <row r="81" spans="8:10" ht="24" customHeight="1">
      <c r="H81" s="1"/>
      <c r="I81" s="4"/>
      <c r="J81" s="5"/>
    </row>
    <row r="82" spans="8:10" ht="24" customHeight="1">
      <c r="H82" s="1"/>
      <c r="I82" s="4"/>
      <c r="J82" s="5"/>
    </row>
    <row r="83" spans="8:10" ht="24" customHeight="1">
      <c r="H83" s="1"/>
      <c r="I83" s="4"/>
      <c r="J83" s="5"/>
    </row>
    <row r="84" spans="8:10" ht="24" customHeight="1">
      <c r="H84" s="1"/>
      <c r="I84" s="4"/>
      <c r="J84" s="5"/>
    </row>
    <row r="85" spans="8:10" ht="24" customHeight="1">
      <c r="H85" s="1"/>
      <c r="I85" s="4"/>
      <c r="J85" s="5"/>
    </row>
    <row r="86" spans="8:10" ht="24" customHeight="1">
      <c r="H86" s="1"/>
      <c r="I86" s="4"/>
      <c r="J86" s="5"/>
    </row>
    <row r="87" spans="8:10" ht="24" customHeight="1">
      <c r="H87" s="1"/>
      <c r="I87" s="4"/>
      <c r="J87" s="5"/>
    </row>
    <row r="88" spans="8:10" ht="24" customHeight="1">
      <c r="H88" s="1"/>
      <c r="I88" s="4"/>
      <c r="J88" s="5"/>
    </row>
    <row r="89" spans="8:10" ht="24" customHeight="1">
      <c r="H89" s="1"/>
      <c r="I89" s="4"/>
      <c r="J89" s="5"/>
    </row>
    <row r="90" spans="8:10" ht="24" customHeight="1">
      <c r="H90" s="1"/>
      <c r="I90" s="4"/>
      <c r="J90" s="5"/>
    </row>
    <row r="91" spans="8:10" ht="24" customHeight="1">
      <c r="H91" s="1"/>
      <c r="I91" s="4"/>
      <c r="J91" s="5"/>
    </row>
    <row r="92" spans="8:10" ht="24" customHeight="1">
      <c r="H92" s="1"/>
      <c r="I92" s="4"/>
      <c r="J92" s="5"/>
    </row>
    <row r="93" spans="8:10" ht="24" customHeight="1">
      <c r="H93" s="1"/>
      <c r="I93" s="4"/>
      <c r="J93" s="5"/>
    </row>
    <row r="94" spans="8:10" ht="24" customHeight="1">
      <c r="H94" s="1"/>
      <c r="I94" s="4"/>
      <c r="J94" s="5"/>
    </row>
    <row r="95" spans="8:10" ht="24" customHeight="1">
      <c r="H95" s="1"/>
      <c r="I95" s="4"/>
      <c r="J95" s="5"/>
    </row>
    <row r="96" spans="8:10" ht="24" customHeight="1">
      <c r="H96" s="1"/>
      <c r="I96" s="4"/>
      <c r="J96" s="5"/>
    </row>
    <row r="97" spans="8:10" ht="24" customHeight="1">
      <c r="H97" s="1"/>
      <c r="I97" s="4"/>
      <c r="J97" s="5"/>
    </row>
    <row r="98" spans="8:10" ht="24" customHeight="1">
      <c r="H98" s="1"/>
      <c r="I98" s="4"/>
      <c r="J98" s="5"/>
    </row>
    <row r="99" spans="8:10" ht="24" customHeight="1">
      <c r="H99" s="1"/>
      <c r="I99" s="4"/>
      <c r="J99" s="5"/>
    </row>
    <row r="100" spans="8:10" ht="24" customHeight="1">
      <c r="H100" s="1"/>
      <c r="I100" s="4"/>
      <c r="J100" s="5"/>
    </row>
    <row r="101" spans="8:10" ht="24" customHeight="1">
      <c r="H101" s="1"/>
      <c r="I101" s="4"/>
      <c r="J101" s="5"/>
    </row>
    <row r="102" spans="8:10" ht="24" customHeight="1">
      <c r="H102" s="1"/>
      <c r="I102" s="4"/>
      <c r="J102" s="5"/>
    </row>
    <row r="103" spans="8:10" ht="24" customHeight="1">
      <c r="H103" s="1"/>
      <c r="I103" s="4"/>
      <c r="J103" s="5"/>
    </row>
    <row r="104" spans="8:10" ht="24" customHeight="1">
      <c r="H104" s="1"/>
      <c r="I104" s="4"/>
      <c r="J104" s="5"/>
    </row>
    <row r="105" spans="8:10" ht="24" customHeight="1">
      <c r="H105" s="1"/>
      <c r="I105" s="4"/>
      <c r="J105" s="5"/>
    </row>
    <row r="106" spans="8:10" ht="24" customHeight="1">
      <c r="H106" s="1"/>
      <c r="I106" s="4"/>
      <c r="J106" s="5"/>
    </row>
    <row r="107" spans="8:10" ht="24" customHeight="1">
      <c r="H107" s="1"/>
      <c r="I107" s="4"/>
      <c r="J107" s="5"/>
    </row>
    <row r="108" spans="8:10" ht="24" customHeight="1">
      <c r="H108" s="1"/>
      <c r="I108" s="4"/>
      <c r="J108" s="5"/>
    </row>
    <row r="109" spans="8:10" ht="24" customHeight="1">
      <c r="H109" s="1"/>
      <c r="I109" s="4"/>
      <c r="J109" s="5"/>
    </row>
    <row r="110" spans="8:10" ht="24" customHeight="1">
      <c r="H110" s="1"/>
      <c r="I110" s="4"/>
      <c r="J110" s="5"/>
    </row>
    <row r="111" spans="8:10" ht="24" customHeight="1">
      <c r="H111" s="1"/>
      <c r="I111" s="4"/>
      <c r="J111" s="5"/>
    </row>
    <row r="112" spans="8:10" ht="24" customHeight="1">
      <c r="H112" s="1"/>
      <c r="I112" s="4"/>
      <c r="J112" s="5"/>
    </row>
    <row r="113" spans="8:10" ht="24" customHeight="1">
      <c r="H113" s="1"/>
      <c r="I113" s="4"/>
      <c r="J113" s="5"/>
    </row>
    <row r="114" spans="8:10" ht="24" customHeight="1">
      <c r="H114" s="1"/>
      <c r="I114" s="4"/>
      <c r="J114" s="5"/>
    </row>
    <row r="115" spans="8:10" ht="24" customHeight="1">
      <c r="H115" s="1"/>
      <c r="I115" s="4"/>
      <c r="J115" s="5"/>
    </row>
    <row r="116" spans="8:10" ht="24" customHeight="1">
      <c r="H116" s="1"/>
      <c r="I116" s="4"/>
      <c r="J116" s="5"/>
    </row>
    <row r="117" spans="8:10" ht="24" customHeight="1">
      <c r="H117" s="1"/>
      <c r="I117" s="4"/>
      <c r="J117" s="5"/>
    </row>
    <row r="118" spans="8:10" ht="24" customHeight="1">
      <c r="H118" s="1"/>
      <c r="I118" s="4"/>
      <c r="J118" s="5"/>
    </row>
    <row r="119" spans="8:10" ht="24" customHeight="1">
      <c r="H119" s="1"/>
      <c r="I119" s="4"/>
      <c r="J119" s="5"/>
    </row>
    <row r="120" spans="8:10" ht="24" customHeight="1">
      <c r="H120" s="1"/>
      <c r="I120" s="4"/>
      <c r="J120" s="5"/>
    </row>
    <row r="121" spans="8:10" ht="24" customHeight="1">
      <c r="H121" s="1"/>
      <c r="I121" s="4"/>
      <c r="J121" s="5"/>
    </row>
    <row r="122" spans="8:10" ht="24" customHeight="1">
      <c r="H122" s="1"/>
      <c r="I122" s="4"/>
      <c r="J122" s="5"/>
    </row>
    <row r="123" spans="8:10" ht="24" customHeight="1">
      <c r="H123" s="1"/>
      <c r="I123" s="4"/>
      <c r="J123" s="5"/>
    </row>
    <row r="124" spans="8:10" ht="24" customHeight="1">
      <c r="H124" s="1"/>
      <c r="I124" s="4"/>
      <c r="J124" s="5"/>
    </row>
    <row r="125" spans="8:10" ht="24" customHeight="1">
      <c r="H125" s="1"/>
      <c r="I125" s="4"/>
      <c r="J125" s="5"/>
    </row>
    <row r="126" spans="8:10" ht="24" customHeight="1">
      <c r="H126" s="1"/>
      <c r="I126" s="4"/>
      <c r="J126" s="5"/>
    </row>
    <row r="127" spans="8:10" ht="24" customHeight="1">
      <c r="H127" s="1"/>
      <c r="I127" s="4"/>
      <c r="J127" s="5"/>
    </row>
    <row r="128" spans="8:10" ht="24" customHeight="1">
      <c r="H128" s="1"/>
      <c r="I128" s="4"/>
      <c r="J128" s="5"/>
    </row>
    <row r="129" spans="8:10" ht="24" customHeight="1">
      <c r="H129" s="1"/>
      <c r="I129" s="4"/>
      <c r="J129" s="5"/>
    </row>
    <row r="130" spans="8:10" ht="24" customHeight="1">
      <c r="H130" s="1"/>
      <c r="I130" s="4"/>
      <c r="J130" s="5"/>
    </row>
    <row r="131" spans="8:10" ht="24" customHeight="1">
      <c r="H131" s="1"/>
      <c r="I131" s="4"/>
      <c r="J131" s="5"/>
    </row>
    <row r="132" spans="8:10" ht="24" customHeight="1">
      <c r="H132" s="1"/>
      <c r="I132" s="4"/>
      <c r="J132" s="5"/>
    </row>
    <row r="133" spans="8:10" ht="24" customHeight="1">
      <c r="H133" s="1"/>
      <c r="I133" s="4"/>
      <c r="J133" s="5"/>
    </row>
    <row r="134" spans="8:10" ht="24" customHeight="1">
      <c r="H134" s="1"/>
      <c r="I134" s="34"/>
      <c r="J134" s="5"/>
    </row>
    <row r="135" spans="8:10" ht="24" customHeight="1">
      <c r="H135" s="1"/>
      <c r="I135" s="34"/>
      <c r="J135" s="5"/>
    </row>
    <row r="136" spans="8:10" ht="24" customHeight="1">
      <c r="H136" s="1"/>
      <c r="I136" s="34"/>
      <c r="J136" s="5"/>
    </row>
    <row r="137" spans="8:10" ht="24" customHeight="1">
      <c r="H137" s="1"/>
      <c r="I137" s="34"/>
      <c r="J137" s="5"/>
    </row>
    <row r="138" spans="8:10" ht="24" customHeight="1">
      <c r="H138" s="1"/>
      <c r="I138" s="34"/>
      <c r="J138" s="5"/>
    </row>
    <row r="139" spans="8:10" ht="24" customHeight="1">
      <c r="H139" s="1"/>
      <c r="I139" s="34"/>
      <c r="J139" s="5"/>
    </row>
    <row r="140" spans="8:10" ht="24" customHeight="1">
      <c r="H140" s="1"/>
      <c r="I140" s="34"/>
      <c r="J140" s="5"/>
    </row>
    <row r="141" spans="8:10" ht="24" customHeight="1">
      <c r="H141" s="1"/>
      <c r="I141" s="34"/>
      <c r="J141" s="5"/>
    </row>
    <row r="142" spans="8:10" ht="24" customHeight="1">
      <c r="H142" s="1"/>
      <c r="I142" s="34"/>
      <c r="J142" s="5"/>
    </row>
    <row r="143" spans="8:10" ht="24" customHeight="1">
      <c r="H143" s="1"/>
      <c r="I143" s="34"/>
      <c r="J143" s="5"/>
    </row>
    <row r="144" spans="8:10" ht="24" customHeight="1">
      <c r="H144" s="1"/>
      <c r="I144" s="34"/>
      <c r="J144" s="5"/>
    </row>
    <row r="145" spans="8:10" ht="24" customHeight="1">
      <c r="H145" s="1"/>
      <c r="I145" s="34"/>
      <c r="J145" s="5"/>
    </row>
    <row r="146" spans="8:10" ht="24" customHeight="1">
      <c r="H146" s="1"/>
      <c r="I146" s="34"/>
      <c r="J146" s="5"/>
    </row>
    <row r="147" spans="8:10" ht="24" customHeight="1">
      <c r="H147" s="1"/>
      <c r="I147" s="34"/>
      <c r="J147" s="5"/>
    </row>
    <row r="148" spans="8:10" ht="24" customHeight="1">
      <c r="H148" s="1"/>
      <c r="I148" s="34"/>
      <c r="J148" s="5"/>
    </row>
    <row r="149" spans="8:10" ht="24" customHeight="1">
      <c r="H149" s="1"/>
      <c r="I149" s="34"/>
      <c r="J149" s="5"/>
    </row>
    <row r="150" spans="8:10" ht="24" customHeight="1">
      <c r="H150" s="1"/>
      <c r="I150" s="34"/>
      <c r="J150" s="5"/>
    </row>
    <row r="151" spans="8:10" ht="24" customHeight="1">
      <c r="H151" s="1"/>
      <c r="I151" s="34"/>
      <c r="J151" s="5"/>
    </row>
    <row r="152" spans="8:10" ht="24" customHeight="1">
      <c r="H152" s="1"/>
      <c r="I152" s="34"/>
      <c r="J152" s="5"/>
    </row>
    <row r="153" spans="8:10" ht="24" customHeight="1">
      <c r="H153" s="1"/>
      <c r="I153" s="34"/>
      <c r="J153" s="5"/>
    </row>
    <row r="154" spans="8:10" ht="24" customHeight="1">
      <c r="H154" s="1"/>
      <c r="I154" s="34"/>
      <c r="J154" s="5"/>
    </row>
    <row r="155" spans="8:10" ht="24" customHeight="1">
      <c r="H155" s="1"/>
      <c r="I155" s="34"/>
      <c r="J155" s="5"/>
    </row>
    <row r="156" spans="8:10" ht="24" customHeight="1">
      <c r="H156" s="1"/>
      <c r="I156" s="34"/>
      <c r="J156" s="5"/>
    </row>
    <row r="157" spans="8:10" ht="24" customHeight="1">
      <c r="H157" s="1"/>
      <c r="I157" s="34"/>
      <c r="J157" s="5"/>
    </row>
    <row r="158" spans="8:10" ht="24" customHeight="1">
      <c r="H158" s="1"/>
      <c r="I158" s="34"/>
      <c r="J158" s="5"/>
    </row>
    <row r="159" spans="8:10" ht="24" customHeight="1">
      <c r="H159" s="1"/>
      <c r="I159" s="34"/>
      <c r="J159" s="5"/>
    </row>
    <row r="160" spans="8:10" ht="24" customHeight="1">
      <c r="H160" s="1"/>
      <c r="I160" s="34"/>
      <c r="J160" s="5"/>
    </row>
    <row r="161" spans="8:10" ht="24" customHeight="1">
      <c r="H161" s="1"/>
      <c r="I161" s="34"/>
      <c r="J161" s="5"/>
    </row>
    <row r="162" spans="8:10" ht="24" customHeight="1">
      <c r="H162" s="1"/>
      <c r="I162" s="34"/>
      <c r="J162" s="5"/>
    </row>
    <row r="163" spans="8:10" ht="24" customHeight="1">
      <c r="H163" s="1"/>
      <c r="I163" s="34"/>
      <c r="J163" s="5"/>
    </row>
    <row r="164" spans="8:10" ht="24" customHeight="1">
      <c r="H164" s="1"/>
      <c r="I164" s="34"/>
      <c r="J164" s="5"/>
    </row>
    <row r="165" spans="8:10" ht="24" customHeight="1">
      <c r="H165" s="1"/>
      <c r="I165" s="34"/>
      <c r="J165" s="5"/>
    </row>
    <row r="166" spans="8:10" ht="24" customHeight="1">
      <c r="H166" s="1"/>
      <c r="I166" s="34"/>
      <c r="J166" s="5"/>
    </row>
    <row r="167" spans="8:10" ht="24" customHeight="1">
      <c r="H167" s="1"/>
      <c r="I167" s="34"/>
      <c r="J167" s="5"/>
    </row>
    <row r="168" spans="8:10" ht="24" customHeight="1">
      <c r="H168" s="1"/>
      <c r="I168" s="34"/>
      <c r="J168" s="5"/>
    </row>
    <row r="169" spans="8:10" ht="24" customHeight="1">
      <c r="H169" s="1"/>
      <c r="I169" s="34"/>
      <c r="J169" s="5"/>
    </row>
    <row r="170" spans="8:10" ht="24" customHeight="1">
      <c r="H170" s="1"/>
      <c r="I170" s="34"/>
      <c r="J170" s="5"/>
    </row>
    <row r="171" spans="8:10" ht="24" customHeight="1">
      <c r="H171" s="1"/>
      <c r="I171" s="34"/>
      <c r="J171" s="5"/>
    </row>
    <row r="172" spans="8:10" ht="24" customHeight="1">
      <c r="H172" s="1"/>
      <c r="I172" s="34"/>
      <c r="J172" s="5"/>
    </row>
    <row r="173" spans="8:10" ht="24" customHeight="1">
      <c r="H173" s="1"/>
      <c r="I173" s="34"/>
      <c r="J173" s="5"/>
    </row>
    <row r="174" spans="8:10" ht="24" customHeight="1">
      <c r="H174" s="1"/>
      <c r="I174" s="34"/>
      <c r="J174" s="5"/>
    </row>
    <row r="175" spans="8:10" ht="24" customHeight="1">
      <c r="H175" s="1"/>
      <c r="I175" s="34"/>
      <c r="J175" s="5"/>
    </row>
    <row r="176" spans="8:10" ht="24" customHeight="1">
      <c r="H176" s="1"/>
      <c r="I176" s="34"/>
      <c r="J176" s="5"/>
    </row>
    <row r="177" spans="8:10" ht="24" customHeight="1">
      <c r="H177" s="1"/>
      <c r="I177" s="34"/>
      <c r="J177" s="5"/>
    </row>
    <row r="178" spans="8:10" ht="24" customHeight="1">
      <c r="H178" s="1"/>
      <c r="I178" s="34"/>
      <c r="J178" s="5"/>
    </row>
    <row r="179" spans="8:10" ht="24" customHeight="1">
      <c r="H179" s="1"/>
      <c r="I179" s="34"/>
      <c r="J179" s="5"/>
    </row>
    <row r="180" spans="8:10" ht="24" customHeight="1">
      <c r="H180" s="1"/>
      <c r="I180" s="34"/>
      <c r="J180" s="5"/>
    </row>
    <row r="181" spans="8:10" ht="24" customHeight="1">
      <c r="H181" s="1"/>
      <c r="I181" s="34"/>
      <c r="J181" s="5"/>
    </row>
    <row r="182" spans="8:10" ht="24" customHeight="1">
      <c r="H182" s="1"/>
      <c r="I182" s="34"/>
      <c r="J182" s="5"/>
    </row>
    <row r="183" spans="8:10" ht="24" customHeight="1">
      <c r="H183" s="1"/>
      <c r="I183" s="34"/>
      <c r="J183" s="5"/>
    </row>
    <row r="184" spans="8:10" ht="24" customHeight="1">
      <c r="H184" s="1"/>
      <c r="I184" s="34"/>
      <c r="J184" s="5"/>
    </row>
    <row r="185" spans="8:10" ht="24" customHeight="1">
      <c r="H185" s="1"/>
      <c r="I185" s="34"/>
      <c r="J185" s="5"/>
    </row>
    <row r="186" spans="8:10" ht="24" customHeight="1">
      <c r="H186" s="1"/>
      <c r="I186" s="34"/>
      <c r="J186" s="5"/>
    </row>
    <row r="187" spans="8:10" ht="24" customHeight="1">
      <c r="H187" s="1"/>
      <c r="I187" s="34"/>
      <c r="J187" s="5"/>
    </row>
    <row r="188" spans="8:10" ht="24" customHeight="1">
      <c r="H188" s="1"/>
      <c r="I188" s="34"/>
      <c r="J188" s="5"/>
    </row>
    <row r="189" spans="8:10" ht="24" customHeight="1">
      <c r="H189" s="1"/>
      <c r="I189" s="34"/>
      <c r="J189" s="5"/>
    </row>
    <row r="190" spans="8:10" ht="24" customHeight="1">
      <c r="H190" s="1"/>
      <c r="I190" s="34"/>
      <c r="J190" s="5"/>
    </row>
    <row r="191" spans="8:10" ht="24" customHeight="1">
      <c r="H191" s="1"/>
      <c r="I191" s="34"/>
      <c r="J191" s="5"/>
    </row>
    <row r="192" spans="8:10" ht="24" customHeight="1">
      <c r="H192" s="1"/>
      <c r="I192" s="34"/>
      <c r="J192" s="5"/>
    </row>
    <row r="193" spans="8:10" ht="24" customHeight="1">
      <c r="H193" s="1"/>
      <c r="I193" s="34"/>
      <c r="J193" s="5"/>
    </row>
    <row r="194" spans="8:10" ht="24" customHeight="1">
      <c r="H194" s="1"/>
      <c r="I194" s="34"/>
      <c r="J194" s="5"/>
    </row>
    <row r="195" spans="8:10" ht="24" customHeight="1">
      <c r="H195" s="1"/>
      <c r="I195" s="34"/>
      <c r="J195" s="5"/>
    </row>
    <row r="196" spans="8:10" ht="24" customHeight="1">
      <c r="H196" s="1"/>
      <c r="I196" s="34"/>
      <c r="J196" s="5"/>
    </row>
    <row r="197" spans="8:10" ht="24" customHeight="1">
      <c r="H197" s="1"/>
      <c r="I197" s="34"/>
      <c r="J197" s="5"/>
    </row>
    <row r="198" spans="8:10" ht="24" customHeight="1">
      <c r="H198" s="1"/>
      <c r="I198" s="34"/>
      <c r="J198" s="5"/>
    </row>
    <row r="199" spans="8:10" ht="24" customHeight="1">
      <c r="H199" s="1"/>
      <c r="I199" s="34"/>
      <c r="J199" s="5"/>
    </row>
    <row r="200" spans="8:10" ht="24" customHeight="1">
      <c r="H200" s="1"/>
      <c r="I200" s="34"/>
      <c r="J200" s="5"/>
    </row>
    <row r="201" spans="8:10" ht="24" customHeight="1">
      <c r="H201" s="1"/>
      <c r="I201" s="34"/>
      <c r="J201" s="5"/>
    </row>
    <row r="202" spans="8:10" ht="24" customHeight="1">
      <c r="H202" s="1"/>
      <c r="I202" s="34"/>
      <c r="J202" s="5"/>
    </row>
    <row r="203" spans="8:10" ht="24" customHeight="1">
      <c r="H203" s="1"/>
      <c r="I203" s="34"/>
      <c r="J203" s="5"/>
    </row>
    <row r="204" spans="8:10" ht="24" customHeight="1">
      <c r="H204" s="1"/>
      <c r="I204" s="34"/>
      <c r="J204" s="5"/>
    </row>
    <row r="205" spans="8:10" ht="24" customHeight="1">
      <c r="H205" s="1"/>
      <c r="I205" s="34"/>
      <c r="J205" s="5"/>
    </row>
    <row r="206" spans="8:10" ht="24" customHeight="1">
      <c r="H206" s="1"/>
      <c r="I206" s="34"/>
      <c r="J206" s="5"/>
    </row>
    <row r="207" spans="8:10" ht="24" customHeight="1">
      <c r="H207" s="1"/>
      <c r="I207" s="34"/>
      <c r="J207" s="5"/>
    </row>
    <row r="208" spans="8:10" ht="24" customHeight="1">
      <c r="H208" s="1"/>
      <c r="I208" s="34"/>
      <c r="J208" s="5"/>
    </row>
    <row r="209" spans="8:10" ht="24" customHeight="1">
      <c r="H209" s="1"/>
      <c r="I209" s="34"/>
      <c r="J209" s="5"/>
    </row>
    <row r="210" spans="8:10" ht="24" customHeight="1">
      <c r="H210" s="1"/>
      <c r="I210" s="34"/>
      <c r="J210" s="5"/>
    </row>
    <row r="211" spans="8:10" ht="24" customHeight="1">
      <c r="H211" s="1"/>
      <c r="I211" s="34"/>
      <c r="J211" s="5"/>
    </row>
    <row r="212" spans="8:10" ht="24" customHeight="1">
      <c r="H212" s="1"/>
      <c r="I212" s="34"/>
      <c r="J212" s="5"/>
    </row>
    <row r="213" spans="8:10" ht="24" customHeight="1">
      <c r="H213" s="1"/>
      <c r="I213" s="34"/>
      <c r="J213" s="5"/>
    </row>
    <row r="214" spans="8:10" ht="24" customHeight="1">
      <c r="H214" s="1"/>
      <c r="I214" s="34"/>
      <c r="J214" s="5"/>
    </row>
    <row r="215" spans="8:10" ht="24" customHeight="1">
      <c r="H215" s="1"/>
      <c r="I215" s="34"/>
      <c r="J215" s="5"/>
    </row>
    <row r="216" spans="8:10" ht="24" customHeight="1">
      <c r="H216" s="1"/>
      <c r="I216" s="34"/>
      <c r="J216" s="5"/>
    </row>
    <row r="217" spans="8:10" ht="24" customHeight="1">
      <c r="H217" s="1"/>
      <c r="I217" s="34"/>
      <c r="J217" s="5"/>
    </row>
    <row r="218" spans="8:10" ht="24" customHeight="1">
      <c r="H218" s="1"/>
      <c r="I218" s="34"/>
      <c r="J218" s="5"/>
    </row>
    <row r="219" spans="8:10" ht="24" customHeight="1">
      <c r="H219" s="1"/>
      <c r="I219" s="34"/>
      <c r="J219" s="5"/>
    </row>
    <row r="220" spans="8:10" ht="24" customHeight="1">
      <c r="H220" s="1"/>
      <c r="I220" s="34"/>
      <c r="J220" s="5"/>
    </row>
    <row r="221" spans="8:10" ht="24" customHeight="1">
      <c r="H221" s="1"/>
      <c r="I221" s="34"/>
      <c r="J221" s="5"/>
    </row>
    <row r="222" spans="8:10" ht="24" customHeight="1">
      <c r="H222" s="1"/>
      <c r="I222" s="34"/>
      <c r="J222" s="5"/>
    </row>
    <row r="223" spans="8:10" ht="24" customHeight="1">
      <c r="H223" s="1"/>
      <c r="I223" s="34"/>
      <c r="J223" s="5"/>
    </row>
    <row r="224" spans="8:10" ht="24" customHeight="1">
      <c r="H224" s="1"/>
      <c r="I224" s="34"/>
      <c r="J224" s="5"/>
    </row>
    <row r="225" spans="8:10" ht="24" customHeight="1">
      <c r="H225" s="1"/>
      <c r="I225" s="34"/>
      <c r="J225" s="5"/>
    </row>
    <row r="226" spans="8:10" ht="24" customHeight="1">
      <c r="H226" s="1"/>
      <c r="I226" s="34"/>
      <c r="J226" s="5"/>
    </row>
    <row r="227" spans="8:10" ht="24" customHeight="1">
      <c r="H227" s="1"/>
      <c r="I227" s="34"/>
      <c r="J227" s="5"/>
    </row>
    <row r="228" spans="8:10" ht="24" customHeight="1">
      <c r="H228" s="1"/>
      <c r="I228" s="34"/>
      <c r="J228" s="5"/>
    </row>
    <row r="229" spans="8:10" ht="24" customHeight="1">
      <c r="H229" s="1"/>
      <c r="I229" s="34"/>
      <c r="J229" s="5"/>
    </row>
    <row r="230" spans="8:10" ht="24" customHeight="1">
      <c r="H230" s="1"/>
      <c r="I230" s="34"/>
      <c r="J230" s="5"/>
    </row>
    <row r="231" spans="8:10" ht="24" customHeight="1">
      <c r="H231" s="1"/>
      <c r="I231" s="34"/>
      <c r="J231" s="5"/>
    </row>
    <row r="232" spans="8:10" ht="24" customHeight="1">
      <c r="H232" s="1"/>
      <c r="I232" s="34"/>
      <c r="J232" s="5"/>
    </row>
    <row r="233" spans="8:10" ht="24" customHeight="1">
      <c r="H233" s="1"/>
      <c r="I233" s="34"/>
      <c r="J233" s="5"/>
    </row>
    <row r="234" spans="8:10" ht="24" customHeight="1">
      <c r="H234" s="1"/>
      <c r="I234" s="34"/>
      <c r="J234" s="5"/>
    </row>
    <row r="235" spans="8:10" ht="24" customHeight="1">
      <c r="H235" s="1"/>
      <c r="I235" s="34"/>
      <c r="J235" s="5"/>
    </row>
    <row r="236" spans="8:10" ht="24" customHeight="1">
      <c r="H236" s="1"/>
      <c r="I236" s="34"/>
      <c r="J236" s="5"/>
    </row>
    <row r="237" spans="8:10" ht="24" customHeight="1">
      <c r="H237" s="1"/>
      <c r="I237" s="34"/>
      <c r="J237" s="5"/>
    </row>
    <row r="238" spans="8:10" ht="24" customHeight="1">
      <c r="H238" s="1"/>
      <c r="I238" s="34"/>
      <c r="J238" s="5"/>
    </row>
    <row r="239" spans="8:10" ht="24" customHeight="1">
      <c r="H239" s="1"/>
      <c r="I239" s="34"/>
      <c r="J239" s="5"/>
    </row>
    <row r="240" spans="8:10" ht="24" customHeight="1">
      <c r="H240" s="1"/>
      <c r="I240" s="34"/>
      <c r="J240" s="5"/>
    </row>
    <row r="241" spans="8:10" ht="24" customHeight="1">
      <c r="H241" s="1"/>
      <c r="I241" s="34"/>
      <c r="J241" s="5"/>
    </row>
    <row r="242" spans="8:10" ht="24" customHeight="1">
      <c r="H242" s="1"/>
      <c r="I242" s="34"/>
      <c r="J242" s="5"/>
    </row>
    <row r="243" spans="8:10" ht="24" customHeight="1">
      <c r="H243" s="1"/>
      <c r="I243" s="34"/>
      <c r="J243" s="5"/>
    </row>
    <row r="244" spans="8:10" ht="24" customHeight="1">
      <c r="H244" s="1"/>
      <c r="I244" s="34"/>
      <c r="J244" s="5"/>
    </row>
    <row r="245" spans="8:10" ht="24" customHeight="1">
      <c r="H245" s="1"/>
      <c r="I245" s="34"/>
      <c r="J245" s="5"/>
    </row>
    <row r="246" spans="8:10" ht="24" customHeight="1">
      <c r="H246" s="1"/>
      <c r="I246" s="34"/>
      <c r="J246" s="5"/>
    </row>
    <row r="247" spans="8:10" ht="24" customHeight="1">
      <c r="H247" s="1"/>
      <c r="I247" s="34"/>
      <c r="J247" s="5"/>
    </row>
    <row r="248" spans="8:10" ht="24" customHeight="1">
      <c r="H248" s="1"/>
      <c r="I248" s="34"/>
      <c r="J248" s="5"/>
    </row>
    <row r="249" spans="8:10" ht="24" customHeight="1">
      <c r="H249" s="1"/>
      <c r="I249" s="34"/>
      <c r="J249" s="5"/>
    </row>
    <row r="250" spans="8:10" ht="24" customHeight="1">
      <c r="H250" s="1"/>
      <c r="I250" s="34"/>
      <c r="J250" s="5"/>
    </row>
    <row r="251" spans="8:10" ht="24" customHeight="1">
      <c r="H251" s="1"/>
      <c r="I251" s="34"/>
      <c r="J251" s="5"/>
    </row>
    <row r="252" spans="8:10" ht="24" customHeight="1">
      <c r="H252" s="1"/>
      <c r="I252" s="34"/>
      <c r="J252" s="5"/>
    </row>
    <row r="253" spans="8:10" ht="24" customHeight="1">
      <c r="H253" s="1"/>
      <c r="I253" s="34"/>
      <c r="J253" s="5"/>
    </row>
    <row r="254" spans="8:10" ht="24" customHeight="1">
      <c r="H254" s="1"/>
      <c r="I254" s="34"/>
      <c r="J254" s="5"/>
    </row>
    <row r="255" spans="8:10" ht="24" customHeight="1">
      <c r="H255" s="1"/>
      <c r="I255" s="34"/>
      <c r="J255" s="5"/>
    </row>
    <row r="256" spans="8:10" ht="24" customHeight="1">
      <c r="H256" s="1"/>
      <c r="I256" s="34"/>
      <c r="J256" s="5"/>
    </row>
    <row r="257" spans="8:10" ht="24" customHeight="1">
      <c r="H257" s="1"/>
      <c r="I257" s="34"/>
      <c r="J257" s="5"/>
    </row>
    <row r="258" spans="8:10" ht="24" customHeight="1">
      <c r="H258" s="1"/>
      <c r="I258" s="34"/>
      <c r="J258" s="5"/>
    </row>
    <row r="259" spans="8:10" ht="24" customHeight="1">
      <c r="H259" s="1"/>
      <c r="I259" s="34"/>
      <c r="J259" s="5"/>
    </row>
    <row r="260" spans="8:10" ht="24" customHeight="1">
      <c r="H260" s="1"/>
      <c r="I260" s="34"/>
      <c r="J260" s="5"/>
    </row>
    <row r="261" spans="8:10" ht="24" customHeight="1">
      <c r="H261" s="1"/>
      <c r="I261" s="34"/>
      <c r="J261" s="5"/>
    </row>
    <row r="262" spans="8:10" ht="24" customHeight="1">
      <c r="H262" s="1"/>
      <c r="I262" s="34"/>
      <c r="J262" s="5"/>
    </row>
    <row r="263" spans="8:10" ht="24" customHeight="1">
      <c r="H263" s="1"/>
      <c r="I263" s="34"/>
      <c r="J263" s="5"/>
    </row>
    <row r="264" spans="8:10" ht="24" customHeight="1">
      <c r="H264" s="1"/>
      <c r="I264" s="34"/>
      <c r="J264" s="5"/>
    </row>
    <row r="265" spans="8:10" ht="24" customHeight="1">
      <c r="H265" s="1"/>
      <c r="I265" s="34"/>
      <c r="J265" s="5"/>
    </row>
    <row r="266" spans="8:10" ht="24" customHeight="1">
      <c r="H266" s="1"/>
      <c r="I266" s="34"/>
      <c r="J266" s="5"/>
    </row>
    <row r="267" spans="8:10" ht="24" customHeight="1">
      <c r="H267" s="1"/>
      <c r="I267" s="34"/>
      <c r="J267" s="5"/>
    </row>
    <row r="268" spans="8:10" ht="24" customHeight="1">
      <c r="H268" s="1"/>
      <c r="I268" s="34"/>
      <c r="J268" s="5"/>
    </row>
    <row r="269" spans="8:10" ht="24" customHeight="1">
      <c r="H269" s="1"/>
      <c r="I269" s="34"/>
      <c r="J269" s="5"/>
    </row>
    <row r="270" spans="8:10" ht="24" customHeight="1">
      <c r="H270" s="1"/>
      <c r="I270" s="34"/>
      <c r="J270" s="5"/>
    </row>
    <row r="271" spans="8:10" ht="24" customHeight="1">
      <c r="H271" s="1"/>
      <c r="I271" s="34"/>
      <c r="J271" s="5"/>
    </row>
    <row r="272" spans="8:10" ht="24" customHeight="1">
      <c r="H272" s="1"/>
      <c r="I272" s="34"/>
      <c r="J272" s="5"/>
    </row>
    <row r="273" spans="8:10" ht="24" customHeight="1">
      <c r="H273" s="1"/>
      <c r="I273" s="34"/>
      <c r="J273" s="5"/>
    </row>
    <row r="274" spans="8:10" ht="24" customHeight="1">
      <c r="H274" s="1"/>
      <c r="I274" s="34"/>
      <c r="J274" s="5"/>
    </row>
    <row r="275" spans="8:10" ht="24" customHeight="1">
      <c r="H275" s="1"/>
      <c r="I275" s="34"/>
      <c r="J275" s="5"/>
    </row>
    <row r="276" spans="8:10" ht="24" customHeight="1">
      <c r="H276" s="1"/>
      <c r="I276" s="34"/>
      <c r="J276" s="5"/>
    </row>
    <row r="277" spans="8:10" ht="24" customHeight="1">
      <c r="H277" s="1"/>
      <c r="I277" s="34"/>
      <c r="J277" s="5"/>
    </row>
    <row r="278" spans="8:10" ht="24" customHeight="1">
      <c r="H278" s="1"/>
      <c r="I278" s="34"/>
      <c r="J278" s="5"/>
    </row>
    <row r="279" spans="8:10" ht="24" customHeight="1">
      <c r="H279" s="1"/>
      <c r="I279" s="34"/>
      <c r="J279" s="5"/>
    </row>
    <row r="280" spans="8:10" ht="24" customHeight="1">
      <c r="H280" s="1"/>
      <c r="I280" s="34"/>
      <c r="J280" s="5"/>
    </row>
    <row r="281" spans="8:10" ht="24" customHeight="1">
      <c r="H281" s="1"/>
      <c r="I281" s="34"/>
      <c r="J281" s="5"/>
    </row>
    <row r="282" spans="8:10" ht="24" customHeight="1">
      <c r="H282" s="1"/>
      <c r="I282" s="34"/>
      <c r="J282" s="5"/>
    </row>
    <row r="283" spans="8:10" ht="24" customHeight="1">
      <c r="H283" s="1"/>
      <c r="I283" s="34"/>
      <c r="J283" s="5"/>
    </row>
    <row r="284" spans="8:10" ht="24" customHeight="1">
      <c r="H284" s="1"/>
      <c r="I284" s="34"/>
      <c r="J284" s="5"/>
    </row>
    <row r="285" spans="8:10" ht="24" customHeight="1">
      <c r="H285" s="1"/>
      <c r="I285" s="34"/>
      <c r="J285" s="5"/>
    </row>
    <row r="286" spans="8:10" ht="24" customHeight="1">
      <c r="H286" s="1"/>
      <c r="I286" s="34"/>
      <c r="J286" s="5"/>
    </row>
    <row r="287" spans="8:10" ht="24" customHeight="1">
      <c r="H287" s="1"/>
      <c r="I287" s="34"/>
      <c r="J287" s="5"/>
    </row>
    <row r="288" spans="8:10" ht="24" customHeight="1">
      <c r="H288" s="1"/>
      <c r="I288" s="34"/>
      <c r="J288" s="5"/>
    </row>
    <row r="289" spans="8:10" ht="24" customHeight="1">
      <c r="H289" s="1"/>
      <c r="I289" s="34"/>
      <c r="J289" s="5"/>
    </row>
    <row r="290" spans="8:10" ht="24" customHeight="1">
      <c r="H290" s="1"/>
      <c r="I290" s="34"/>
      <c r="J290" s="5"/>
    </row>
    <row r="291" spans="8:10" ht="24" customHeight="1">
      <c r="H291" s="1"/>
      <c r="I291" s="34"/>
      <c r="J291" s="5"/>
    </row>
    <row r="292" spans="8:10" ht="24" customHeight="1">
      <c r="H292" s="1"/>
      <c r="I292" s="34"/>
      <c r="J292" s="5"/>
    </row>
    <row r="293" spans="8:10" ht="24" customHeight="1">
      <c r="H293" s="1"/>
      <c r="I293" s="34"/>
      <c r="J293" s="5"/>
    </row>
    <row r="294" spans="8:10" ht="24" customHeight="1">
      <c r="H294" s="1"/>
      <c r="I294" s="34"/>
      <c r="J294" s="5"/>
    </row>
    <row r="295" spans="8:10" ht="24" customHeight="1">
      <c r="H295" s="1"/>
      <c r="I295" s="34"/>
      <c r="J295" s="5"/>
    </row>
    <row r="296" spans="8:10" ht="24" customHeight="1">
      <c r="H296" s="1"/>
      <c r="I296" s="34"/>
      <c r="J296" s="5"/>
    </row>
    <row r="297" spans="8:10" ht="24" customHeight="1">
      <c r="H297" s="1"/>
      <c r="I297" s="34"/>
      <c r="J297" s="5"/>
    </row>
    <row r="298" spans="8:10" ht="24" customHeight="1">
      <c r="H298" s="1"/>
      <c r="I298" s="34"/>
      <c r="J298" s="5"/>
    </row>
    <row r="299" spans="8:10" ht="24" customHeight="1">
      <c r="H299" s="1"/>
      <c r="I299" s="34"/>
      <c r="J299" s="5"/>
    </row>
    <row r="300" spans="8:10" ht="24" customHeight="1">
      <c r="H300" s="1"/>
      <c r="I300" s="34"/>
      <c r="J300" s="5"/>
    </row>
  </sheetData>
  <mergeCells count="8">
    <mergeCell ref="D8:F8"/>
    <mergeCell ref="H8:J8"/>
    <mergeCell ref="D7:F7"/>
    <mergeCell ref="A1:J1"/>
    <mergeCell ref="A2:J2"/>
    <mergeCell ref="A3:J3"/>
    <mergeCell ref="A4:J4"/>
    <mergeCell ref="A5:J5"/>
  </mergeCells>
  <pageMargins left="1" right="0.3" top="1" bottom="0.5" header="0.59055118110236204" footer="0.31496062992126"/>
  <pageSetup paperSize="9" scale="57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1A654-4201-43FB-A290-BDF776C32FCF}">
  <dimension ref="A1:M300"/>
  <sheetViews>
    <sheetView view="pageBreakPreview" topLeftCell="A24" zoomScale="85" zoomScaleNormal="100" zoomScaleSheetLayoutView="85" zoomScalePageLayoutView="50" workbookViewId="0">
      <selection activeCell="J25" sqref="J25"/>
    </sheetView>
  </sheetViews>
  <sheetFormatPr defaultColWidth="9.42578125" defaultRowHeight="24" customHeight="1"/>
  <cols>
    <col min="1" max="1" width="95.85546875" style="99" customWidth="1"/>
    <col min="2" max="2" width="5.5703125" style="125" customWidth="1"/>
    <col min="3" max="3" width="1.42578125" style="99" customWidth="1"/>
    <col min="4" max="4" width="13.5703125" style="99" customWidth="1"/>
    <col min="5" max="5" width="1.5703125" style="99" customWidth="1"/>
    <col min="6" max="6" width="13.5703125" style="99" customWidth="1"/>
    <col min="7" max="7" width="1.5703125" style="99" customWidth="1"/>
    <col min="8" max="8" width="13.5703125" style="99" customWidth="1"/>
    <col min="9" max="9" width="1.5703125" style="99" customWidth="1"/>
    <col min="10" max="10" width="13.5703125" style="162" customWidth="1"/>
    <col min="11" max="16384" width="9.42578125" style="99"/>
  </cols>
  <sheetData>
    <row r="1" spans="1:13" ht="24" customHeight="1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3" ht="24" customHeight="1">
      <c r="A2" s="199" t="s">
        <v>118</v>
      </c>
      <c r="B2" s="199"/>
      <c r="C2" s="199"/>
      <c r="D2" s="199"/>
      <c r="E2" s="199"/>
      <c r="F2" s="199"/>
      <c r="G2" s="199"/>
      <c r="H2" s="199"/>
      <c r="I2" s="199"/>
      <c r="J2" s="199"/>
    </row>
    <row r="3" spans="1:13" ht="24" customHeight="1">
      <c r="A3" s="199" t="s">
        <v>237</v>
      </c>
      <c r="B3" s="199"/>
      <c r="C3" s="199"/>
      <c r="D3" s="199"/>
      <c r="E3" s="199"/>
      <c r="F3" s="199"/>
      <c r="G3" s="199"/>
      <c r="H3" s="199"/>
      <c r="I3" s="199"/>
      <c r="J3" s="199"/>
    </row>
    <row r="4" spans="1:13" ht="24" customHeight="1">
      <c r="A4" s="199" t="s">
        <v>5</v>
      </c>
      <c r="B4" s="199"/>
      <c r="C4" s="199"/>
      <c r="D4" s="199"/>
      <c r="E4" s="199"/>
      <c r="F4" s="199"/>
      <c r="G4" s="199"/>
      <c r="H4" s="199"/>
      <c r="I4" s="199"/>
      <c r="J4" s="199"/>
    </row>
    <row r="5" spans="1:13" ht="24" customHeight="1">
      <c r="A5" s="203" t="s">
        <v>1</v>
      </c>
      <c r="B5" s="203"/>
      <c r="C5" s="203"/>
      <c r="D5" s="203"/>
      <c r="E5" s="203"/>
      <c r="F5" s="203"/>
      <c r="G5" s="203"/>
      <c r="H5" s="203"/>
      <c r="I5" s="203"/>
      <c r="J5" s="203"/>
    </row>
    <row r="6" spans="1:13" ht="9" customHeight="1">
      <c r="A6" s="195"/>
      <c r="B6" s="195"/>
      <c r="C6" s="195"/>
      <c r="D6" s="195"/>
      <c r="E6" s="195"/>
      <c r="F6" s="195"/>
      <c r="G6" s="195"/>
      <c r="H6" s="195"/>
      <c r="I6" s="195"/>
      <c r="J6" s="99"/>
    </row>
    <row r="7" spans="1:13" ht="24" customHeight="1">
      <c r="A7" s="195"/>
      <c r="B7" s="195"/>
      <c r="C7" s="195"/>
      <c r="D7" s="204" t="s">
        <v>3</v>
      </c>
      <c r="E7" s="204"/>
      <c r="F7" s="204"/>
      <c r="G7" s="153"/>
      <c r="H7" s="154" t="s">
        <v>4</v>
      </c>
      <c r="I7" s="154"/>
      <c r="J7" s="154"/>
    </row>
    <row r="8" spans="1:13" ht="24" customHeight="1">
      <c r="D8" s="204" t="s">
        <v>240</v>
      </c>
      <c r="E8" s="204"/>
      <c r="F8" s="204"/>
      <c r="G8" s="104"/>
      <c r="H8" s="204" t="s">
        <v>240</v>
      </c>
      <c r="I8" s="204"/>
      <c r="J8" s="204"/>
    </row>
    <row r="9" spans="1:13" ht="24" customHeight="1">
      <c r="D9" s="192" t="s">
        <v>86</v>
      </c>
      <c r="E9" s="192"/>
      <c r="F9" s="192" t="s">
        <v>86</v>
      </c>
      <c r="G9" s="104"/>
      <c r="H9" s="192" t="s">
        <v>86</v>
      </c>
      <c r="I9" s="192"/>
      <c r="J9" s="192" t="s">
        <v>86</v>
      </c>
    </row>
    <row r="10" spans="1:13" ht="23.25">
      <c r="D10" s="192" t="s">
        <v>236</v>
      </c>
      <c r="F10" s="192" t="s">
        <v>236</v>
      </c>
      <c r="G10" s="104"/>
      <c r="H10" s="192" t="s">
        <v>236</v>
      </c>
      <c r="J10" s="192" t="s">
        <v>236</v>
      </c>
    </row>
    <row r="11" spans="1:13" ht="24" customHeight="1">
      <c r="D11" s="191">
        <v>2567</v>
      </c>
      <c r="F11" s="195">
        <v>2566</v>
      </c>
      <c r="G11" s="104"/>
      <c r="H11" s="191">
        <v>2567</v>
      </c>
      <c r="J11" s="195">
        <v>2566</v>
      </c>
    </row>
    <row r="12" spans="1:13" ht="24" customHeight="1">
      <c r="D12" s="18"/>
      <c r="E12" s="36"/>
      <c r="F12" s="18"/>
      <c r="G12" s="36"/>
      <c r="H12" s="7"/>
      <c r="I12" s="36"/>
      <c r="J12" s="7"/>
    </row>
    <row r="13" spans="1:13" ht="24" customHeight="1">
      <c r="A13" s="99" t="s">
        <v>110</v>
      </c>
      <c r="D13" s="18">
        <f>+'งบกำไรขาดทุน 6m'!D38</f>
        <v>1370563</v>
      </c>
      <c r="E13" s="36"/>
      <c r="F13" s="18">
        <v>1507735</v>
      </c>
      <c r="G13" s="36"/>
      <c r="H13" s="18">
        <f>+'งบกำไรขาดทุน 6m'!H41</f>
        <v>1361323</v>
      </c>
      <c r="I13" s="36"/>
      <c r="J13" s="18">
        <v>1437354</v>
      </c>
      <c r="M13" s="134"/>
    </row>
    <row r="14" spans="1:13" ht="24" customHeight="1">
      <c r="A14" s="99" t="s">
        <v>119</v>
      </c>
      <c r="B14" s="99"/>
      <c r="D14" s="109"/>
      <c r="E14" s="109"/>
      <c r="F14" s="109"/>
      <c r="G14" s="109"/>
      <c r="H14" s="109"/>
      <c r="I14" s="109"/>
      <c r="J14" s="109"/>
    </row>
    <row r="15" spans="1:13" ht="24" customHeight="1">
      <c r="A15" s="99" t="s">
        <v>120</v>
      </c>
      <c r="B15" s="99"/>
      <c r="D15" s="109"/>
      <c r="E15" s="109"/>
      <c r="F15" s="109"/>
      <c r="G15" s="109"/>
      <c r="H15" s="109"/>
      <c r="I15" s="109"/>
      <c r="J15" s="109"/>
    </row>
    <row r="16" spans="1:13" ht="24" customHeight="1">
      <c r="A16" s="155" t="s">
        <v>78</v>
      </c>
      <c r="C16" s="156"/>
      <c r="J16" s="99"/>
    </row>
    <row r="17" spans="1:13" ht="24" customHeight="1">
      <c r="A17" s="155" t="s">
        <v>121</v>
      </c>
      <c r="C17" s="156"/>
      <c r="D17" s="11">
        <v>50409</v>
      </c>
      <c r="E17" s="1"/>
      <c r="F17" s="11">
        <v>19502</v>
      </c>
      <c r="G17" s="1"/>
      <c r="H17" s="106">
        <v>0</v>
      </c>
      <c r="I17" s="10"/>
      <c r="J17" s="106">
        <v>0</v>
      </c>
      <c r="M17" s="134"/>
    </row>
    <row r="18" spans="1:13" ht="24" customHeight="1">
      <c r="A18" s="155" t="s">
        <v>122</v>
      </c>
      <c r="C18" s="156"/>
      <c r="D18" s="11">
        <v>49127</v>
      </c>
      <c r="E18" s="10"/>
      <c r="F18" s="11">
        <v>22362</v>
      </c>
      <c r="G18" s="10"/>
      <c r="H18" s="106">
        <v>0</v>
      </c>
      <c r="I18" s="10"/>
      <c r="J18" s="106">
        <v>0</v>
      </c>
      <c r="M18" s="134"/>
    </row>
    <row r="19" spans="1:13" ht="24" customHeight="1">
      <c r="A19" s="155" t="s">
        <v>128</v>
      </c>
      <c r="C19" s="156"/>
      <c r="D19" s="11">
        <v>-33832</v>
      </c>
      <c r="E19" s="1"/>
      <c r="F19" s="11">
        <v>69066</v>
      </c>
      <c r="G19" s="1"/>
      <c r="H19" s="18">
        <v>-33832</v>
      </c>
      <c r="I19" s="10"/>
      <c r="J19" s="18">
        <v>69066</v>
      </c>
      <c r="M19" s="134"/>
    </row>
    <row r="20" spans="1:13" ht="24" customHeight="1">
      <c r="A20" s="157" t="s">
        <v>123</v>
      </c>
      <c r="C20" s="158"/>
      <c r="D20" s="66">
        <f>SUM(D17:D19)</f>
        <v>65704</v>
      </c>
      <c r="E20" s="1"/>
      <c r="F20" s="66">
        <f>SUM(F17:F19)</f>
        <v>110930</v>
      </c>
      <c r="G20" s="1"/>
      <c r="H20" s="41">
        <f>SUM(H17:H19)</f>
        <v>-33832</v>
      </c>
      <c r="I20" s="10"/>
      <c r="J20" s="66">
        <f>SUM(J17:J19)</f>
        <v>69066</v>
      </c>
    </row>
    <row r="21" spans="1:13" ht="24" customHeight="1" thickBot="1">
      <c r="A21" s="104" t="s">
        <v>124</v>
      </c>
      <c r="B21" s="99"/>
      <c r="D21" s="37">
        <f>D13+D20</f>
        <v>1436267</v>
      </c>
      <c r="E21" s="1"/>
      <c r="F21" s="37">
        <f>F13+F20</f>
        <v>1618665</v>
      </c>
      <c r="G21" s="1"/>
      <c r="H21" s="37">
        <f>H13+H20</f>
        <v>1327491</v>
      </c>
      <c r="I21" s="33"/>
      <c r="J21" s="37">
        <f>J13+J20</f>
        <v>1506420</v>
      </c>
    </row>
    <row r="22" spans="1:13" ht="24" customHeight="1" thickTop="1">
      <c r="B22" s="99"/>
      <c r="D22" s="11"/>
      <c r="E22" s="1"/>
      <c r="F22" s="11"/>
      <c r="G22" s="1"/>
      <c r="H22" s="11"/>
      <c r="I22" s="10"/>
      <c r="J22" s="11"/>
    </row>
    <row r="23" spans="1:13" ht="24" customHeight="1">
      <c r="A23" s="159" t="s">
        <v>125</v>
      </c>
      <c r="B23" s="195"/>
      <c r="C23" s="104"/>
      <c r="D23" s="31"/>
      <c r="E23" s="38"/>
      <c r="F23" s="31"/>
      <c r="G23" s="18"/>
      <c r="H23" s="31"/>
      <c r="I23" s="38"/>
      <c r="J23" s="31"/>
    </row>
    <row r="24" spans="1:13" ht="24" customHeight="1">
      <c r="A24" s="155" t="s">
        <v>112</v>
      </c>
      <c r="B24" s="195"/>
      <c r="C24" s="104"/>
      <c r="D24" s="31">
        <f>D21-D25</f>
        <v>1362882</v>
      </c>
      <c r="E24" s="38"/>
      <c r="F24" s="31">
        <f>F21-F25</f>
        <v>1547756</v>
      </c>
      <c r="G24" s="18"/>
      <c r="H24" s="31">
        <f>+H21</f>
        <v>1327491</v>
      </c>
      <c r="I24" s="38"/>
      <c r="J24" s="31">
        <f>J21</f>
        <v>1506420</v>
      </c>
      <c r="M24" s="134"/>
    </row>
    <row r="25" spans="1:13" ht="24" customHeight="1">
      <c r="A25" s="155" t="s">
        <v>113</v>
      </c>
      <c r="B25" s="195"/>
      <c r="C25" s="104"/>
      <c r="D25" s="31">
        <v>73385</v>
      </c>
      <c r="E25" s="38"/>
      <c r="F25" s="31">
        <f>'งบกำไรขาดทุน 6m'!F42+'งบกำไรขาดทุนเบ็ดเสร็จ 6m'!F18</f>
        <v>70909</v>
      </c>
      <c r="G25" s="18"/>
      <c r="H25" s="106">
        <v>0</v>
      </c>
      <c r="I25" s="106"/>
      <c r="J25" s="106">
        <f>'งบกำไรขาดทุน 6m'!J42+'งบกำไรขาดทุนเบ็ดเสร็จ 6m'!J18</f>
        <v>0</v>
      </c>
      <c r="M25" s="134"/>
    </row>
    <row r="26" spans="1:13" ht="24" customHeight="1" thickBot="1">
      <c r="A26" s="104"/>
      <c r="B26" s="189"/>
      <c r="C26" s="156"/>
      <c r="D26" s="13">
        <f>SUM(D24:D25)</f>
        <v>1436267</v>
      </c>
      <c r="E26" s="31"/>
      <c r="F26" s="13">
        <f>SUM(F24:F25)</f>
        <v>1618665</v>
      </c>
      <c r="G26" s="38"/>
      <c r="H26" s="13">
        <f>SUM(H24:H25)</f>
        <v>1327491</v>
      </c>
      <c r="I26" s="31"/>
      <c r="J26" s="13">
        <f>SUM(J24:J25)</f>
        <v>1506420</v>
      </c>
    </row>
    <row r="27" spans="1:13" ht="24" customHeight="1" thickTop="1">
      <c r="A27" s="1"/>
      <c r="B27" s="160"/>
      <c r="C27" s="156"/>
      <c r="D27" s="10"/>
      <c r="E27" s="31"/>
      <c r="F27" s="10"/>
      <c r="G27" s="161"/>
      <c r="H27" s="31"/>
      <c r="I27" s="31"/>
      <c r="J27" s="31"/>
    </row>
    <row r="28" spans="1:13" ht="24" customHeight="1">
      <c r="A28" s="104"/>
      <c r="B28" s="195"/>
      <c r="C28" s="195"/>
      <c r="D28" s="2"/>
      <c r="E28" s="6"/>
      <c r="F28" s="2"/>
      <c r="G28" s="156"/>
      <c r="H28" s="2"/>
      <c r="I28" s="6"/>
      <c r="J28" s="2"/>
    </row>
    <row r="29" spans="1:13" ht="24" customHeight="1">
      <c r="A29" s="104"/>
      <c r="B29" s="195"/>
      <c r="C29" s="195"/>
      <c r="D29" s="2"/>
      <c r="E29" s="6"/>
      <c r="F29" s="2"/>
      <c r="G29" s="156"/>
      <c r="H29" s="2"/>
      <c r="I29" s="6"/>
      <c r="J29" s="2"/>
    </row>
    <row r="30" spans="1:13" ht="24" customHeight="1">
      <c r="A30" s="104"/>
      <c r="B30" s="195"/>
      <c r="C30" s="195"/>
      <c r="D30" s="2"/>
      <c r="E30" s="6"/>
      <c r="F30" s="2"/>
      <c r="G30" s="156"/>
      <c r="H30" s="2"/>
      <c r="I30" s="6"/>
      <c r="J30" s="2"/>
    </row>
    <row r="31" spans="1:13" ht="24" customHeight="1">
      <c r="A31" s="104"/>
      <c r="B31" s="195"/>
      <c r="C31" s="195"/>
      <c r="D31" s="2"/>
      <c r="E31" s="6"/>
      <c r="F31" s="2"/>
      <c r="G31" s="156"/>
      <c r="H31" s="2"/>
      <c r="I31" s="6"/>
      <c r="J31" s="2"/>
    </row>
    <row r="32" spans="1:13" ht="24" customHeight="1">
      <c r="A32" s="104"/>
      <c r="B32" s="195"/>
      <c r="C32" s="195"/>
      <c r="D32" s="2"/>
      <c r="E32" s="6"/>
      <c r="F32" s="2"/>
      <c r="G32" s="156"/>
      <c r="H32" s="2"/>
      <c r="I32" s="6"/>
      <c r="J32" s="2"/>
    </row>
    <row r="33" spans="1:10" ht="24" customHeight="1">
      <c r="A33" s="104"/>
      <c r="B33" s="195"/>
      <c r="C33" s="195"/>
      <c r="D33" s="2"/>
      <c r="E33" s="6"/>
      <c r="F33" s="2"/>
      <c r="G33" s="156"/>
      <c r="H33" s="2"/>
      <c r="I33" s="6"/>
      <c r="J33" s="2"/>
    </row>
    <row r="34" spans="1:10" ht="24" customHeight="1">
      <c r="A34" s="104"/>
      <c r="B34" s="195"/>
      <c r="C34" s="195"/>
      <c r="D34" s="2"/>
      <c r="E34" s="6"/>
      <c r="F34" s="2"/>
      <c r="G34" s="156"/>
      <c r="H34" s="2"/>
      <c r="I34" s="6"/>
      <c r="J34" s="2"/>
    </row>
    <row r="35" spans="1:10" ht="24" customHeight="1">
      <c r="A35" s="104"/>
      <c r="B35" s="195"/>
      <c r="C35" s="195"/>
      <c r="D35" s="2"/>
      <c r="E35" s="6"/>
      <c r="F35" s="2"/>
      <c r="G35" s="156"/>
      <c r="H35" s="2"/>
      <c r="I35" s="6"/>
      <c r="J35" s="2"/>
    </row>
    <row r="36" spans="1:10" ht="24" customHeight="1">
      <c r="A36" s="104"/>
      <c r="B36" s="195"/>
      <c r="C36" s="195"/>
      <c r="D36" s="2"/>
      <c r="E36" s="6"/>
      <c r="F36" s="2"/>
      <c r="G36" s="156"/>
      <c r="H36" s="2"/>
      <c r="I36" s="6"/>
      <c r="J36" s="2"/>
    </row>
    <row r="37" spans="1:10" ht="24" customHeight="1">
      <c r="A37" s="104"/>
      <c r="B37" s="195"/>
      <c r="C37" s="195"/>
      <c r="D37" s="2"/>
      <c r="E37" s="6"/>
      <c r="F37" s="2"/>
      <c r="G37" s="156"/>
      <c r="H37" s="2"/>
      <c r="I37" s="6"/>
      <c r="J37" s="2"/>
    </row>
    <row r="38" spans="1:10" ht="24" customHeight="1">
      <c r="B38" s="195"/>
      <c r="C38" s="195"/>
      <c r="D38" s="2"/>
      <c r="E38" s="6"/>
      <c r="F38" s="2"/>
      <c r="G38" s="156"/>
      <c r="H38" s="2"/>
      <c r="I38" s="6"/>
      <c r="J38" s="2"/>
    </row>
    <row r="39" spans="1:10" ht="24" customHeight="1">
      <c r="H39" s="39"/>
      <c r="I39" s="4"/>
      <c r="J39" s="5"/>
    </row>
    <row r="40" spans="1:10" ht="24" customHeight="1">
      <c r="H40" s="39"/>
      <c r="I40" s="4"/>
      <c r="J40" s="5"/>
    </row>
    <row r="41" spans="1:10" ht="24" customHeight="1">
      <c r="H41" s="39"/>
      <c r="I41" s="4"/>
      <c r="J41" s="5"/>
    </row>
    <row r="42" spans="1:10" ht="24" customHeight="1">
      <c r="H42" s="39"/>
      <c r="I42" s="4"/>
      <c r="J42" s="5"/>
    </row>
    <row r="43" spans="1:10" ht="24" customHeight="1">
      <c r="H43" s="39"/>
      <c r="I43" s="4"/>
      <c r="J43" s="5"/>
    </row>
    <row r="54" spans="1:10" ht="24" customHeight="1">
      <c r="A54" s="99" t="s">
        <v>39</v>
      </c>
      <c r="H54" s="39"/>
      <c r="I54" s="4"/>
      <c r="J54" s="5"/>
    </row>
    <row r="55" spans="1:10" ht="24" customHeight="1">
      <c r="H55" s="39"/>
      <c r="I55" s="4"/>
      <c r="J55" s="5"/>
    </row>
    <row r="56" spans="1:10" ht="24" customHeight="1">
      <c r="H56" s="39"/>
      <c r="I56" s="4"/>
      <c r="J56" s="5"/>
    </row>
    <row r="57" spans="1:10" ht="24" customHeight="1">
      <c r="H57" s="39"/>
      <c r="I57" s="4"/>
      <c r="J57" s="5"/>
    </row>
    <row r="58" spans="1:10" ht="24" customHeight="1">
      <c r="H58" s="39"/>
      <c r="I58" s="4"/>
      <c r="J58" s="5"/>
    </row>
    <row r="59" spans="1:10" ht="24" customHeight="1">
      <c r="H59" s="39"/>
      <c r="I59" s="4"/>
      <c r="J59" s="5"/>
    </row>
    <row r="60" spans="1:10" ht="24" customHeight="1">
      <c r="H60" s="39"/>
      <c r="I60" s="4"/>
      <c r="J60" s="5"/>
    </row>
    <row r="61" spans="1:10" ht="24" customHeight="1">
      <c r="H61" s="39"/>
      <c r="I61" s="4"/>
      <c r="J61" s="5"/>
    </row>
    <row r="62" spans="1:10" ht="24" customHeight="1">
      <c r="H62" s="39"/>
      <c r="I62" s="4"/>
      <c r="J62" s="5"/>
    </row>
    <row r="63" spans="1:10" ht="24" customHeight="1">
      <c r="H63" s="39"/>
      <c r="I63" s="4"/>
      <c r="J63" s="5"/>
    </row>
    <row r="64" spans="1:10" ht="24" customHeight="1">
      <c r="H64" s="39"/>
      <c r="I64" s="4"/>
      <c r="J64" s="5"/>
    </row>
    <row r="65" spans="8:10" ht="24" customHeight="1">
      <c r="H65" s="39"/>
      <c r="I65" s="4"/>
      <c r="J65" s="5"/>
    </row>
    <row r="66" spans="8:10" ht="24" customHeight="1">
      <c r="H66" s="39"/>
      <c r="I66" s="4"/>
      <c r="J66" s="5"/>
    </row>
    <row r="67" spans="8:10" ht="24" customHeight="1">
      <c r="H67" s="39"/>
      <c r="I67" s="4"/>
      <c r="J67" s="5"/>
    </row>
    <row r="68" spans="8:10" ht="24" customHeight="1">
      <c r="H68" s="39"/>
      <c r="I68" s="4"/>
      <c r="J68" s="5"/>
    </row>
    <row r="69" spans="8:10" ht="24" customHeight="1">
      <c r="H69" s="39"/>
      <c r="I69" s="4"/>
      <c r="J69" s="5"/>
    </row>
    <row r="70" spans="8:10" ht="24" customHeight="1">
      <c r="H70" s="39"/>
      <c r="I70" s="4"/>
      <c r="J70" s="5"/>
    </row>
    <row r="71" spans="8:10" ht="24" customHeight="1">
      <c r="H71" s="39"/>
      <c r="I71" s="4"/>
      <c r="J71" s="5"/>
    </row>
    <row r="72" spans="8:10" ht="24" customHeight="1">
      <c r="H72" s="39"/>
      <c r="I72" s="4"/>
      <c r="J72" s="5"/>
    </row>
    <row r="73" spans="8:10" ht="24" customHeight="1">
      <c r="H73" s="39"/>
      <c r="I73" s="4"/>
      <c r="J73" s="5"/>
    </row>
    <row r="74" spans="8:10" ht="24" customHeight="1">
      <c r="H74" s="39"/>
      <c r="I74" s="4"/>
      <c r="J74" s="5"/>
    </row>
    <row r="75" spans="8:10" ht="24" customHeight="1">
      <c r="H75" s="39"/>
      <c r="I75" s="4"/>
      <c r="J75" s="5"/>
    </row>
    <row r="76" spans="8:10" ht="24" customHeight="1">
      <c r="H76" s="39"/>
      <c r="I76" s="4"/>
      <c r="J76" s="5"/>
    </row>
    <row r="77" spans="8:10" ht="24" customHeight="1">
      <c r="H77" s="39"/>
      <c r="I77" s="4"/>
      <c r="J77" s="5"/>
    </row>
    <row r="78" spans="8:10" ht="24" customHeight="1">
      <c r="H78" s="39"/>
      <c r="I78" s="4"/>
      <c r="J78" s="5"/>
    </row>
    <row r="79" spans="8:10" ht="24" customHeight="1">
      <c r="H79" s="39"/>
      <c r="I79" s="4"/>
      <c r="J79" s="5"/>
    </row>
    <row r="80" spans="8:10" ht="24" customHeight="1">
      <c r="H80" s="39"/>
      <c r="I80" s="4"/>
      <c r="J80" s="5"/>
    </row>
    <row r="81" spans="8:10" ht="24" customHeight="1">
      <c r="H81" s="39"/>
      <c r="I81" s="4"/>
      <c r="J81" s="5"/>
    </row>
    <row r="82" spans="8:10" ht="24" customHeight="1">
      <c r="H82" s="39"/>
      <c r="I82" s="4"/>
      <c r="J82" s="5"/>
    </row>
    <row r="83" spans="8:10" ht="24" customHeight="1">
      <c r="H83" s="39"/>
      <c r="I83" s="4"/>
      <c r="J83" s="5"/>
    </row>
    <row r="84" spans="8:10" ht="24" customHeight="1">
      <c r="H84" s="39"/>
      <c r="I84" s="4"/>
      <c r="J84" s="5"/>
    </row>
    <row r="85" spans="8:10" ht="24" customHeight="1">
      <c r="H85" s="39"/>
      <c r="I85" s="4"/>
      <c r="J85" s="5"/>
    </row>
    <row r="86" spans="8:10" ht="24" customHeight="1">
      <c r="H86" s="39"/>
      <c r="I86" s="4"/>
      <c r="J86" s="5"/>
    </row>
    <row r="87" spans="8:10" ht="24" customHeight="1">
      <c r="H87" s="39"/>
      <c r="I87" s="4"/>
      <c r="J87" s="5"/>
    </row>
    <row r="88" spans="8:10" ht="24" customHeight="1">
      <c r="H88" s="39"/>
      <c r="I88" s="4"/>
      <c r="J88" s="5"/>
    </row>
    <row r="89" spans="8:10" ht="24" customHeight="1">
      <c r="H89" s="39"/>
      <c r="I89" s="4"/>
      <c r="J89" s="5"/>
    </row>
    <row r="90" spans="8:10" ht="24" customHeight="1">
      <c r="H90" s="39"/>
      <c r="I90" s="4"/>
      <c r="J90" s="5"/>
    </row>
    <row r="91" spans="8:10" ht="24" customHeight="1">
      <c r="H91" s="39"/>
      <c r="I91" s="4"/>
      <c r="J91" s="5"/>
    </row>
    <row r="92" spans="8:10" ht="24" customHeight="1">
      <c r="H92" s="39"/>
      <c r="I92" s="4"/>
      <c r="J92" s="5"/>
    </row>
    <row r="93" spans="8:10" ht="24" customHeight="1">
      <c r="H93" s="39"/>
      <c r="I93" s="4"/>
      <c r="J93" s="5"/>
    </row>
    <row r="94" spans="8:10" ht="24" customHeight="1">
      <c r="H94" s="39"/>
      <c r="I94" s="4"/>
      <c r="J94" s="5"/>
    </row>
    <row r="95" spans="8:10" ht="24" customHeight="1">
      <c r="H95" s="39"/>
      <c r="I95" s="4"/>
      <c r="J95" s="5"/>
    </row>
    <row r="96" spans="8:10" ht="24" customHeight="1">
      <c r="H96" s="39"/>
      <c r="I96" s="4"/>
      <c r="J96" s="5"/>
    </row>
    <row r="97" spans="8:10" ht="24" customHeight="1">
      <c r="H97" s="39"/>
      <c r="I97" s="4"/>
      <c r="J97" s="5"/>
    </row>
    <row r="98" spans="8:10" ht="24" customHeight="1">
      <c r="H98" s="39"/>
      <c r="I98" s="4"/>
      <c r="J98" s="5"/>
    </row>
    <row r="99" spans="8:10" ht="24" customHeight="1">
      <c r="H99" s="39"/>
      <c r="I99" s="4"/>
      <c r="J99" s="5"/>
    </row>
    <row r="100" spans="8:10" ht="24" customHeight="1">
      <c r="H100" s="39"/>
      <c r="I100" s="4"/>
      <c r="J100" s="5"/>
    </row>
    <row r="101" spans="8:10" ht="24" customHeight="1">
      <c r="H101" s="39"/>
      <c r="I101" s="4"/>
      <c r="J101" s="5"/>
    </row>
    <row r="102" spans="8:10" ht="24" customHeight="1">
      <c r="H102" s="39"/>
      <c r="I102" s="4"/>
      <c r="J102" s="5"/>
    </row>
    <row r="103" spans="8:10" ht="24" customHeight="1">
      <c r="H103" s="39"/>
      <c r="I103" s="4"/>
      <c r="J103" s="5"/>
    </row>
    <row r="104" spans="8:10" ht="24" customHeight="1">
      <c r="H104" s="39"/>
      <c r="I104" s="4"/>
      <c r="J104" s="5"/>
    </row>
    <row r="105" spans="8:10" ht="24" customHeight="1">
      <c r="H105" s="39"/>
      <c r="I105" s="4"/>
      <c r="J105" s="5"/>
    </row>
    <row r="106" spans="8:10" ht="24" customHeight="1">
      <c r="H106" s="39"/>
      <c r="I106" s="4"/>
      <c r="J106" s="5"/>
    </row>
    <row r="107" spans="8:10" ht="24" customHeight="1">
      <c r="H107" s="39"/>
      <c r="I107" s="4"/>
      <c r="J107" s="5"/>
    </row>
    <row r="108" spans="8:10" ht="24" customHeight="1">
      <c r="H108" s="39"/>
      <c r="I108" s="4"/>
      <c r="J108" s="5"/>
    </row>
    <row r="109" spans="8:10" ht="24" customHeight="1">
      <c r="H109" s="39"/>
      <c r="I109" s="4"/>
      <c r="J109" s="5"/>
    </row>
    <row r="110" spans="8:10" ht="24" customHeight="1">
      <c r="H110" s="39"/>
      <c r="I110" s="4"/>
      <c r="J110" s="5"/>
    </row>
    <row r="111" spans="8:10" ht="24" customHeight="1">
      <c r="H111" s="39"/>
      <c r="I111" s="4"/>
      <c r="J111" s="5"/>
    </row>
    <row r="112" spans="8:10" ht="24" customHeight="1">
      <c r="H112" s="39"/>
      <c r="I112" s="4"/>
      <c r="J112" s="5"/>
    </row>
    <row r="113" spans="8:10" ht="24" customHeight="1">
      <c r="H113" s="39"/>
      <c r="I113" s="4"/>
      <c r="J113" s="5"/>
    </row>
    <row r="114" spans="8:10" ht="24" customHeight="1">
      <c r="H114" s="39"/>
      <c r="I114" s="4"/>
      <c r="J114" s="5"/>
    </row>
    <row r="115" spans="8:10" ht="24" customHeight="1">
      <c r="H115" s="39"/>
      <c r="I115" s="4"/>
      <c r="J115" s="5"/>
    </row>
    <row r="116" spans="8:10" ht="24" customHeight="1">
      <c r="H116" s="39"/>
      <c r="I116" s="4"/>
      <c r="J116" s="5"/>
    </row>
    <row r="117" spans="8:10" ht="24" customHeight="1">
      <c r="H117" s="39"/>
      <c r="I117" s="4"/>
      <c r="J117" s="5"/>
    </row>
    <row r="118" spans="8:10" ht="24" customHeight="1">
      <c r="H118" s="39"/>
      <c r="I118" s="4"/>
      <c r="J118" s="5"/>
    </row>
    <row r="119" spans="8:10" ht="24" customHeight="1">
      <c r="H119" s="39"/>
      <c r="I119" s="4"/>
      <c r="J119" s="5"/>
    </row>
    <row r="120" spans="8:10" ht="24" customHeight="1">
      <c r="H120" s="39"/>
      <c r="I120" s="4"/>
      <c r="J120" s="5"/>
    </row>
    <row r="121" spans="8:10" ht="24" customHeight="1">
      <c r="H121" s="39"/>
      <c r="I121" s="4"/>
      <c r="J121" s="5"/>
    </row>
    <row r="122" spans="8:10" ht="24" customHeight="1">
      <c r="H122" s="39"/>
      <c r="I122" s="4"/>
      <c r="J122" s="5"/>
    </row>
    <row r="123" spans="8:10" ht="24" customHeight="1">
      <c r="H123" s="39"/>
      <c r="I123" s="4"/>
      <c r="J123" s="5"/>
    </row>
    <row r="124" spans="8:10" ht="24" customHeight="1">
      <c r="H124" s="39"/>
      <c r="I124" s="4"/>
      <c r="J124" s="5"/>
    </row>
    <row r="125" spans="8:10" ht="24" customHeight="1">
      <c r="H125" s="39"/>
      <c r="I125" s="4"/>
      <c r="J125" s="5"/>
    </row>
    <row r="126" spans="8:10" ht="24" customHeight="1">
      <c r="H126" s="39"/>
      <c r="I126" s="4"/>
      <c r="J126" s="5"/>
    </row>
    <row r="127" spans="8:10" ht="24" customHeight="1">
      <c r="H127" s="39"/>
      <c r="I127" s="4"/>
      <c r="J127" s="5"/>
    </row>
    <row r="128" spans="8:10" ht="24" customHeight="1">
      <c r="H128" s="39"/>
      <c r="I128" s="4"/>
      <c r="J128" s="5"/>
    </row>
    <row r="129" spans="8:10" ht="24" customHeight="1">
      <c r="H129" s="39"/>
      <c r="I129" s="4"/>
      <c r="J129" s="5"/>
    </row>
    <row r="130" spans="8:10" ht="24" customHeight="1">
      <c r="H130" s="39"/>
      <c r="I130" s="4"/>
      <c r="J130" s="5"/>
    </row>
    <row r="131" spans="8:10" ht="24" customHeight="1">
      <c r="H131" s="39"/>
      <c r="I131" s="4"/>
      <c r="J131" s="5"/>
    </row>
    <row r="132" spans="8:10" ht="24" customHeight="1">
      <c r="H132" s="39"/>
      <c r="I132" s="4"/>
      <c r="J132" s="5"/>
    </row>
    <row r="133" spans="8:10" ht="24" customHeight="1">
      <c r="H133" s="39"/>
      <c r="I133" s="4"/>
      <c r="J133" s="5"/>
    </row>
    <row r="134" spans="8:10" ht="24" customHeight="1">
      <c r="H134" s="3"/>
      <c r="I134" s="34"/>
      <c r="J134" s="5"/>
    </row>
    <row r="135" spans="8:10" ht="24" customHeight="1">
      <c r="H135" s="3"/>
      <c r="I135" s="34"/>
      <c r="J135" s="5"/>
    </row>
    <row r="136" spans="8:10" ht="24" customHeight="1">
      <c r="H136" s="3"/>
      <c r="I136" s="34"/>
      <c r="J136" s="5"/>
    </row>
    <row r="137" spans="8:10" ht="24" customHeight="1">
      <c r="H137" s="3"/>
      <c r="I137" s="34"/>
      <c r="J137" s="5"/>
    </row>
    <row r="138" spans="8:10" ht="24" customHeight="1">
      <c r="H138" s="3"/>
      <c r="I138" s="34"/>
      <c r="J138" s="5"/>
    </row>
    <row r="139" spans="8:10" ht="24" customHeight="1">
      <c r="H139" s="3"/>
      <c r="I139" s="34"/>
      <c r="J139" s="5"/>
    </row>
    <row r="140" spans="8:10" ht="24" customHeight="1">
      <c r="H140" s="3"/>
      <c r="I140" s="34"/>
      <c r="J140" s="5"/>
    </row>
    <row r="141" spans="8:10" ht="24" customHeight="1">
      <c r="H141" s="3"/>
      <c r="I141" s="34"/>
      <c r="J141" s="5"/>
    </row>
    <row r="142" spans="8:10" ht="24" customHeight="1">
      <c r="H142" s="3"/>
      <c r="I142" s="34"/>
      <c r="J142" s="5"/>
    </row>
    <row r="143" spans="8:10" ht="24" customHeight="1">
      <c r="H143" s="3"/>
      <c r="I143" s="34"/>
      <c r="J143" s="5"/>
    </row>
    <row r="144" spans="8:10" ht="24" customHeight="1">
      <c r="H144" s="3"/>
      <c r="I144" s="34"/>
      <c r="J144" s="5"/>
    </row>
    <row r="145" spans="8:10" ht="24" customHeight="1">
      <c r="H145" s="3"/>
      <c r="I145" s="34"/>
      <c r="J145" s="5"/>
    </row>
    <row r="146" spans="8:10" ht="24" customHeight="1">
      <c r="H146" s="3"/>
      <c r="I146" s="34"/>
      <c r="J146" s="5"/>
    </row>
    <row r="147" spans="8:10" ht="24" customHeight="1">
      <c r="H147" s="3"/>
      <c r="I147" s="34"/>
      <c r="J147" s="5"/>
    </row>
    <row r="148" spans="8:10" ht="24" customHeight="1">
      <c r="H148" s="3"/>
      <c r="I148" s="34"/>
      <c r="J148" s="5"/>
    </row>
    <row r="149" spans="8:10" ht="24" customHeight="1">
      <c r="H149" s="3"/>
      <c r="I149" s="34"/>
      <c r="J149" s="5"/>
    </row>
    <row r="150" spans="8:10" ht="24" customHeight="1">
      <c r="H150" s="3"/>
      <c r="I150" s="34"/>
      <c r="J150" s="5"/>
    </row>
    <row r="151" spans="8:10" ht="24" customHeight="1">
      <c r="H151" s="3"/>
      <c r="I151" s="34"/>
      <c r="J151" s="5"/>
    </row>
    <row r="152" spans="8:10" ht="24" customHeight="1">
      <c r="H152" s="3"/>
      <c r="I152" s="34"/>
      <c r="J152" s="5"/>
    </row>
    <row r="153" spans="8:10" ht="24" customHeight="1">
      <c r="H153" s="3"/>
      <c r="I153" s="34"/>
      <c r="J153" s="5"/>
    </row>
    <row r="154" spans="8:10" ht="24" customHeight="1">
      <c r="H154" s="3"/>
      <c r="I154" s="34"/>
      <c r="J154" s="5"/>
    </row>
    <row r="155" spans="8:10" ht="24" customHeight="1">
      <c r="H155" s="3"/>
      <c r="I155" s="34"/>
      <c r="J155" s="5"/>
    </row>
    <row r="156" spans="8:10" ht="24" customHeight="1">
      <c r="H156" s="3"/>
      <c r="I156" s="34"/>
      <c r="J156" s="5"/>
    </row>
    <row r="157" spans="8:10" ht="24" customHeight="1">
      <c r="H157" s="3"/>
      <c r="I157" s="34"/>
      <c r="J157" s="5"/>
    </row>
    <row r="158" spans="8:10" ht="24" customHeight="1">
      <c r="H158" s="3"/>
      <c r="I158" s="34"/>
      <c r="J158" s="5"/>
    </row>
    <row r="159" spans="8:10" ht="24" customHeight="1">
      <c r="H159" s="3"/>
      <c r="I159" s="34"/>
      <c r="J159" s="5"/>
    </row>
    <row r="160" spans="8:10" ht="24" customHeight="1">
      <c r="H160" s="3"/>
      <c r="I160" s="34"/>
      <c r="J160" s="5"/>
    </row>
    <row r="161" spans="8:10" ht="24" customHeight="1">
      <c r="H161" s="3"/>
      <c r="I161" s="34"/>
      <c r="J161" s="5"/>
    </row>
    <row r="162" spans="8:10" ht="24" customHeight="1">
      <c r="H162" s="3"/>
      <c r="I162" s="34"/>
      <c r="J162" s="5"/>
    </row>
    <row r="163" spans="8:10" ht="24" customHeight="1">
      <c r="H163" s="3"/>
      <c r="I163" s="34"/>
      <c r="J163" s="5"/>
    </row>
    <row r="164" spans="8:10" ht="24" customHeight="1">
      <c r="H164" s="3"/>
      <c r="I164" s="34"/>
      <c r="J164" s="5"/>
    </row>
    <row r="165" spans="8:10" ht="24" customHeight="1">
      <c r="H165" s="3"/>
      <c r="I165" s="34"/>
      <c r="J165" s="5"/>
    </row>
    <row r="166" spans="8:10" ht="24" customHeight="1">
      <c r="H166" s="3"/>
      <c r="I166" s="34"/>
      <c r="J166" s="5"/>
    </row>
    <row r="167" spans="8:10" ht="24" customHeight="1">
      <c r="H167" s="3"/>
      <c r="I167" s="34"/>
      <c r="J167" s="5"/>
    </row>
    <row r="168" spans="8:10" ht="24" customHeight="1">
      <c r="H168" s="3"/>
      <c r="I168" s="34"/>
      <c r="J168" s="5"/>
    </row>
    <row r="169" spans="8:10" ht="24" customHeight="1">
      <c r="H169" s="3"/>
      <c r="I169" s="34"/>
      <c r="J169" s="5"/>
    </row>
    <row r="170" spans="8:10" ht="24" customHeight="1">
      <c r="H170" s="3"/>
      <c r="I170" s="34"/>
      <c r="J170" s="5"/>
    </row>
    <row r="171" spans="8:10" ht="24" customHeight="1">
      <c r="H171" s="3"/>
      <c r="I171" s="34"/>
      <c r="J171" s="5"/>
    </row>
    <row r="172" spans="8:10" ht="24" customHeight="1">
      <c r="H172" s="3"/>
      <c r="I172" s="34"/>
      <c r="J172" s="5"/>
    </row>
    <row r="173" spans="8:10" ht="24" customHeight="1">
      <c r="H173" s="3"/>
      <c r="I173" s="34"/>
      <c r="J173" s="5"/>
    </row>
    <row r="174" spans="8:10" ht="24" customHeight="1">
      <c r="H174" s="3"/>
      <c r="I174" s="34"/>
      <c r="J174" s="5"/>
    </row>
    <row r="175" spans="8:10" ht="24" customHeight="1">
      <c r="H175" s="3"/>
      <c r="I175" s="34"/>
      <c r="J175" s="5"/>
    </row>
    <row r="176" spans="8:10" ht="24" customHeight="1">
      <c r="H176" s="3"/>
      <c r="I176" s="34"/>
      <c r="J176" s="5"/>
    </row>
    <row r="177" spans="8:10" ht="24" customHeight="1">
      <c r="H177" s="3"/>
      <c r="I177" s="34"/>
      <c r="J177" s="5"/>
    </row>
    <row r="178" spans="8:10" ht="24" customHeight="1">
      <c r="H178" s="3"/>
      <c r="I178" s="34"/>
      <c r="J178" s="5"/>
    </row>
    <row r="179" spans="8:10" ht="24" customHeight="1">
      <c r="H179" s="3"/>
      <c r="I179" s="34"/>
      <c r="J179" s="5"/>
    </row>
    <row r="180" spans="8:10" ht="24" customHeight="1">
      <c r="H180" s="3"/>
      <c r="I180" s="34"/>
      <c r="J180" s="5"/>
    </row>
    <row r="181" spans="8:10" ht="24" customHeight="1">
      <c r="H181" s="3"/>
      <c r="I181" s="34"/>
      <c r="J181" s="5"/>
    </row>
    <row r="182" spans="8:10" ht="24" customHeight="1">
      <c r="H182" s="3"/>
      <c r="I182" s="34"/>
      <c r="J182" s="5"/>
    </row>
    <row r="183" spans="8:10" ht="24" customHeight="1">
      <c r="H183" s="3"/>
      <c r="I183" s="34"/>
      <c r="J183" s="5"/>
    </row>
    <row r="184" spans="8:10" ht="24" customHeight="1">
      <c r="H184" s="3"/>
      <c r="I184" s="34"/>
      <c r="J184" s="5"/>
    </row>
    <row r="185" spans="8:10" ht="24" customHeight="1">
      <c r="H185" s="3"/>
      <c r="I185" s="34"/>
      <c r="J185" s="5"/>
    </row>
    <row r="186" spans="8:10" ht="24" customHeight="1">
      <c r="H186" s="3"/>
      <c r="I186" s="34"/>
      <c r="J186" s="5"/>
    </row>
    <row r="187" spans="8:10" ht="24" customHeight="1">
      <c r="H187" s="3"/>
      <c r="I187" s="34"/>
      <c r="J187" s="5"/>
    </row>
    <row r="188" spans="8:10" ht="24" customHeight="1">
      <c r="H188" s="3"/>
      <c r="I188" s="34"/>
      <c r="J188" s="5"/>
    </row>
    <row r="189" spans="8:10" ht="24" customHeight="1">
      <c r="H189" s="3"/>
      <c r="I189" s="34"/>
      <c r="J189" s="5"/>
    </row>
    <row r="190" spans="8:10" ht="24" customHeight="1">
      <c r="H190" s="3"/>
      <c r="I190" s="34"/>
      <c r="J190" s="5"/>
    </row>
    <row r="191" spans="8:10" ht="24" customHeight="1">
      <c r="H191" s="3"/>
      <c r="I191" s="34"/>
      <c r="J191" s="5"/>
    </row>
    <row r="192" spans="8:10" ht="24" customHeight="1">
      <c r="H192" s="3"/>
      <c r="I192" s="34"/>
      <c r="J192" s="5"/>
    </row>
    <row r="193" spans="8:10" ht="24" customHeight="1">
      <c r="H193" s="3"/>
      <c r="I193" s="34"/>
      <c r="J193" s="5"/>
    </row>
    <row r="194" spans="8:10" ht="24" customHeight="1">
      <c r="H194" s="3"/>
      <c r="I194" s="34"/>
      <c r="J194" s="5"/>
    </row>
    <row r="195" spans="8:10" ht="24" customHeight="1">
      <c r="H195" s="3"/>
      <c r="I195" s="34"/>
      <c r="J195" s="5"/>
    </row>
    <row r="196" spans="8:10" ht="24" customHeight="1">
      <c r="H196" s="3"/>
      <c r="I196" s="34"/>
      <c r="J196" s="5"/>
    </row>
    <row r="197" spans="8:10" ht="24" customHeight="1">
      <c r="H197" s="3"/>
      <c r="I197" s="34"/>
      <c r="J197" s="5"/>
    </row>
    <row r="198" spans="8:10" ht="24" customHeight="1">
      <c r="H198" s="3"/>
      <c r="I198" s="34"/>
      <c r="J198" s="5"/>
    </row>
    <row r="199" spans="8:10" ht="24" customHeight="1">
      <c r="H199" s="3"/>
      <c r="I199" s="34"/>
      <c r="J199" s="5"/>
    </row>
    <row r="200" spans="8:10" ht="24" customHeight="1">
      <c r="H200" s="3"/>
      <c r="I200" s="34"/>
      <c r="J200" s="5"/>
    </row>
    <row r="201" spans="8:10" ht="24" customHeight="1">
      <c r="H201" s="3"/>
      <c r="I201" s="34"/>
      <c r="J201" s="5"/>
    </row>
    <row r="202" spans="8:10" ht="24" customHeight="1">
      <c r="H202" s="3"/>
      <c r="I202" s="34"/>
      <c r="J202" s="5"/>
    </row>
    <row r="203" spans="8:10" ht="24" customHeight="1">
      <c r="H203" s="3"/>
      <c r="I203" s="34"/>
      <c r="J203" s="5"/>
    </row>
    <row r="204" spans="8:10" ht="24" customHeight="1">
      <c r="H204" s="3"/>
      <c r="I204" s="34"/>
      <c r="J204" s="5"/>
    </row>
    <row r="205" spans="8:10" ht="24" customHeight="1">
      <c r="H205" s="3"/>
      <c r="I205" s="34"/>
      <c r="J205" s="5"/>
    </row>
    <row r="206" spans="8:10" ht="24" customHeight="1">
      <c r="H206" s="3"/>
      <c r="I206" s="34"/>
      <c r="J206" s="5"/>
    </row>
    <row r="207" spans="8:10" ht="24" customHeight="1">
      <c r="H207" s="3"/>
      <c r="I207" s="34"/>
      <c r="J207" s="5"/>
    </row>
    <row r="208" spans="8:10" ht="24" customHeight="1">
      <c r="H208" s="3"/>
      <c r="I208" s="34"/>
      <c r="J208" s="5"/>
    </row>
    <row r="209" spans="8:10" ht="24" customHeight="1">
      <c r="H209" s="3"/>
      <c r="I209" s="34"/>
      <c r="J209" s="5"/>
    </row>
    <row r="210" spans="8:10" ht="24" customHeight="1">
      <c r="H210" s="3"/>
      <c r="I210" s="34"/>
      <c r="J210" s="5"/>
    </row>
    <row r="211" spans="8:10" ht="24" customHeight="1">
      <c r="H211" s="3"/>
      <c r="I211" s="34"/>
      <c r="J211" s="5"/>
    </row>
    <row r="212" spans="8:10" ht="24" customHeight="1">
      <c r="H212" s="3"/>
      <c r="I212" s="34"/>
      <c r="J212" s="5"/>
    </row>
    <row r="213" spans="8:10" ht="24" customHeight="1">
      <c r="H213" s="3"/>
      <c r="I213" s="34"/>
      <c r="J213" s="5"/>
    </row>
    <row r="214" spans="8:10" ht="24" customHeight="1">
      <c r="H214" s="3"/>
      <c r="I214" s="34"/>
      <c r="J214" s="5"/>
    </row>
    <row r="215" spans="8:10" ht="24" customHeight="1">
      <c r="H215" s="3"/>
      <c r="I215" s="34"/>
      <c r="J215" s="5"/>
    </row>
    <row r="216" spans="8:10" ht="24" customHeight="1">
      <c r="H216" s="3"/>
      <c r="I216" s="34"/>
      <c r="J216" s="5"/>
    </row>
    <row r="217" spans="8:10" ht="24" customHeight="1">
      <c r="H217" s="3"/>
      <c r="I217" s="34"/>
      <c r="J217" s="5"/>
    </row>
    <row r="218" spans="8:10" ht="24" customHeight="1">
      <c r="H218" s="3"/>
      <c r="I218" s="34"/>
      <c r="J218" s="5"/>
    </row>
    <row r="219" spans="8:10" ht="24" customHeight="1">
      <c r="H219" s="3"/>
      <c r="I219" s="34"/>
      <c r="J219" s="5"/>
    </row>
    <row r="220" spans="8:10" ht="24" customHeight="1">
      <c r="H220" s="3"/>
      <c r="I220" s="34"/>
      <c r="J220" s="5"/>
    </row>
    <row r="221" spans="8:10" ht="24" customHeight="1">
      <c r="H221" s="3"/>
      <c r="I221" s="34"/>
      <c r="J221" s="5"/>
    </row>
    <row r="222" spans="8:10" ht="24" customHeight="1">
      <c r="H222" s="3"/>
      <c r="I222" s="34"/>
      <c r="J222" s="5"/>
    </row>
    <row r="223" spans="8:10" ht="24" customHeight="1">
      <c r="H223" s="3"/>
      <c r="I223" s="34"/>
      <c r="J223" s="5"/>
    </row>
    <row r="224" spans="8:10" ht="24" customHeight="1">
      <c r="H224" s="3"/>
      <c r="I224" s="34"/>
      <c r="J224" s="5"/>
    </row>
    <row r="225" spans="8:10" ht="24" customHeight="1">
      <c r="H225" s="3"/>
      <c r="I225" s="34"/>
      <c r="J225" s="5"/>
    </row>
    <row r="226" spans="8:10" ht="24" customHeight="1">
      <c r="H226" s="3"/>
      <c r="I226" s="34"/>
      <c r="J226" s="5"/>
    </row>
    <row r="227" spans="8:10" ht="24" customHeight="1">
      <c r="H227" s="3"/>
      <c r="I227" s="34"/>
      <c r="J227" s="5"/>
    </row>
    <row r="228" spans="8:10" ht="24" customHeight="1">
      <c r="H228" s="3"/>
      <c r="I228" s="34"/>
      <c r="J228" s="5"/>
    </row>
    <row r="229" spans="8:10" ht="24" customHeight="1">
      <c r="H229" s="3"/>
      <c r="I229" s="34"/>
      <c r="J229" s="5"/>
    </row>
    <row r="230" spans="8:10" ht="24" customHeight="1">
      <c r="H230" s="3"/>
      <c r="I230" s="34"/>
      <c r="J230" s="5"/>
    </row>
    <row r="231" spans="8:10" ht="24" customHeight="1">
      <c r="H231" s="3"/>
      <c r="I231" s="34"/>
      <c r="J231" s="5"/>
    </row>
    <row r="232" spans="8:10" ht="24" customHeight="1">
      <c r="H232" s="3"/>
      <c r="I232" s="34"/>
      <c r="J232" s="5"/>
    </row>
    <row r="233" spans="8:10" ht="24" customHeight="1">
      <c r="H233" s="3"/>
      <c r="I233" s="34"/>
      <c r="J233" s="5"/>
    </row>
    <row r="234" spans="8:10" ht="24" customHeight="1">
      <c r="H234" s="3"/>
      <c r="I234" s="34"/>
      <c r="J234" s="5"/>
    </row>
    <row r="235" spans="8:10" ht="24" customHeight="1">
      <c r="H235" s="3"/>
      <c r="I235" s="34"/>
      <c r="J235" s="5"/>
    </row>
    <row r="236" spans="8:10" ht="24" customHeight="1">
      <c r="H236" s="3"/>
      <c r="I236" s="34"/>
      <c r="J236" s="5"/>
    </row>
    <row r="237" spans="8:10" ht="24" customHeight="1">
      <c r="H237" s="3"/>
      <c r="I237" s="34"/>
      <c r="J237" s="5"/>
    </row>
    <row r="238" spans="8:10" ht="24" customHeight="1">
      <c r="H238" s="3"/>
      <c r="I238" s="34"/>
      <c r="J238" s="5"/>
    </row>
    <row r="239" spans="8:10" ht="24" customHeight="1">
      <c r="H239" s="3"/>
      <c r="I239" s="34"/>
      <c r="J239" s="5"/>
    </row>
    <row r="240" spans="8:10" ht="24" customHeight="1">
      <c r="H240" s="3"/>
      <c r="I240" s="34"/>
      <c r="J240" s="5"/>
    </row>
    <row r="241" spans="8:10" ht="24" customHeight="1">
      <c r="H241" s="3"/>
      <c r="I241" s="34"/>
      <c r="J241" s="5"/>
    </row>
    <row r="242" spans="8:10" ht="24" customHeight="1">
      <c r="H242" s="3"/>
      <c r="I242" s="34"/>
      <c r="J242" s="5"/>
    </row>
    <row r="243" spans="8:10" ht="24" customHeight="1">
      <c r="H243" s="3"/>
      <c r="I243" s="34"/>
      <c r="J243" s="5"/>
    </row>
    <row r="244" spans="8:10" ht="24" customHeight="1">
      <c r="H244" s="3"/>
      <c r="I244" s="34"/>
      <c r="J244" s="5"/>
    </row>
    <row r="245" spans="8:10" ht="24" customHeight="1">
      <c r="H245" s="3"/>
      <c r="I245" s="34"/>
      <c r="J245" s="5"/>
    </row>
    <row r="246" spans="8:10" ht="24" customHeight="1">
      <c r="H246" s="3"/>
      <c r="I246" s="34"/>
      <c r="J246" s="5"/>
    </row>
    <row r="247" spans="8:10" ht="24" customHeight="1">
      <c r="H247" s="3"/>
      <c r="I247" s="34"/>
      <c r="J247" s="5"/>
    </row>
    <row r="248" spans="8:10" ht="24" customHeight="1">
      <c r="H248" s="3"/>
      <c r="I248" s="34"/>
      <c r="J248" s="5"/>
    </row>
    <row r="249" spans="8:10" ht="24" customHeight="1">
      <c r="H249" s="3"/>
      <c r="I249" s="34"/>
      <c r="J249" s="5"/>
    </row>
    <row r="250" spans="8:10" ht="24" customHeight="1">
      <c r="H250" s="3"/>
      <c r="I250" s="34"/>
      <c r="J250" s="5"/>
    </row>
    <row r="251" spans="8:10" ht="24" customHeight="1">
      <c r="H251" s="3"/>
      <c r="I251" s="34"/>
      <c r="J251" s="5"/>
    </row>
    <row r="252" spans="8:10" ht="24" customHeight="1">
      <c r="H252" s="3"/>
      <c r="I252" s="34"/>
      <c r="J252" s="5"/>
    </row>
    <row r="253" spans="8:10" ht="24" customHeight="1">
      <c r="H253" s="3"/>
      <c r="I253" s="34"/>
      <c r="J253" s="5"/>
    </row>
    <row r="254" spans="8:10" ht="24" customHeight="1">
      <c r="H254" s="3"/>
      <c r="I254" s="34"/>
      <c r="J254" s="5"/>
    </row>
    <row r="255" spans="8:10" ht="24" customHeight="1">
      <c r="H255" s="3"/>
      <c r="I255" s="34"/>
      <c r="J255" s="5"/>
    </row>
    <row r="256" spans="8:10" ht="24" customHeight="1">
      <c r="H256" s="3"/>
      <c r="I256" s="34"/>
      <c r="J256" s="5"/>
    </row>
    <row r="257" spans="8:10" ht="24" customHeight="1">
      <c r="H257" s="3"/>
      <c r="I257" s="34"/>
      <c r="J257" s="5"/>
    </row>
    <row r="258" spans="8:10" ht="24" customHeight="1">
      <c r="H258" s="3"/>
      <c r="I258" s="34"/>
      <c r="J258" s="5"/>
    </row>
    <row r="259" spans="8:10" ht="24" customHeight="1">
      <c r="H259" s="3"/>
      <c r="I259" s="34"/>
      <c r="J259" s="5"/>
    </row>
    <row r="260" spans="8:10" ht="24" customHeight="1">
      <c r="H260" s="3"/>
      <c r="I260" s="34"/>
      <c r="J260" s="5"/>
    </row>
    <row r="261" spans="8:10" ht="24" customHeight="1">
      <c r="H261" s="3"/>
      <c r="I261" s="34"/>
      <c r="J261" s="5"/>
    </row>
    <row r="262" spans="8:10" ht="24" customHeight="1">
      <c r="H262" s="3"/>
      <c r="I262" s="34"/>
      <c r="J262" s="5"/>
    </row>
    <row r="263" spans="8:10" ht="24" customHeight="1">
      <c r="H263" s="3"/>
      <c r="I263" s="34"/>
      <c r="J263" s="5"/>
    </row>
    <row r="264" spans="8:10" ht="24" customHeight="1">
      <c r="H264" s="3"/>
      <c r="I264" s="34"/>
      <c r="J264" s="5"/>
    </row>
    <row r="265" spans="8:10" ht="24" customHeight="1">
      <c r="H265" s="3"/>
      <c r="I265" s="34"/>
      <c r="J265" s="5"/>
    </row>
    <row r="266" spans="8:10" ht="24" customHeight="1">
      <c r="H266" s="3"/>
      <c r="I266" s="34"/>
      <c r="J266" s="5"/>
    </row>
    <row r="267" spans="8:10" ht="24" customHeight="1">
      <c r="H267" s="3"/>
      <c r="I267" s="34"/>
      <c r="J267" s="5"/>
    </row>
    <row r="268" spans="8:10" ht="24" customHeight="1">
      <c r="H268" s="3"/>
      <c r="I268" s="34"/>
      <c r="J268" s="5"/>
    </row>
    <row r="269" spans="8:10" ht="24" customHeight="1">
      <c r="H269" s="3"/>
      <c r="I269" s="34"/>
      <c r="J269" s="5"/>
    </row>
    <row r="270" spans="8:10" ht="24" customHeight="1">
      <c r="H270" s="3"/>
      <c r="I270" s="34"/>
      <c r="J270" s="5"/>
    </row>
    <row r="271" spans="8:10" ht="24" customHeight="1">
      <c r="H271" s="3"/>
      <c r="I271" s="34"/>
      <c r="J271" s="5"/>
    </row>
    <row r="272" spans="8:10" ht="24" customHeight="1">
      <c r="H272" s="3"/>
      <c r="I272" s="34"/>
      <c r="J272" s="5"/>
    </row>
    <row r="273" spans="8:10" ht="24" customHeight="1">
      <c r="H273" s="3"/>
      <c r="I273" s="34"/>
      <c r="J273" s="5"/>
    </row>
    <row r="274" spans="8:10" ht="24" customHeight="1">
      <c r="H274" s="3"/>
      <c r="I274" s="34"/>
      <c r="J274" s="5"/>
    </row>
    <row r="275" spans="8:10" ht="24" customHeight="1">
      <c r="H275" s="3"/>
      <c r="I275" s="34"/>
      <c r="J275" s="5"/>
    </row>
    <row r="276" spans="8:10" ht="24" customHeight="1">
      <c r="H276" s="3"/>
      <c r="I276" s="34"/>
      <c r="J276" s="5"/>
    </row>
    <row r="277" spans="8:10" ht="24" customHeight="1">
      <c r="H277" s="3"/>
      <c r="I277" s="34"/>
      <c r="J277" s="5"/>
    </row>
    <row r="278" spans="8:10" ht="24" customHeight="1">
      <c r="H278" s="3"/>
      <c r="I278" s="34"/>
      <c r="J278" s="5"/>
    </row>
    <row r="279" spans="8:10" ht="24" customHeight="1">
      <c r="H279" s="3"/>
      <c r="I279" s="34"/>
      <c r="J279" s="5"/>
    </row>
    <row r="280" spans="8:10" ht="24" customHeight="1">
      <c r="H280" s="3"/>
      <c r="I280" s="34"/>
      <c r="J280" s="5"/>
    </row>
    <row r="281" spans="8:10" ht="24" customHeight="1">
      <c r="H281" s="3"/>
      <c r="I281" s="34"/>
      <c r="J281" s="5"/>
    </row>
    <row r="282" spans="8:10" ht="24" customHeight="1">
      <c r="H282" s="3"/>
      <c r="I282" s="34"/>
      <c r="J282" s="5"/>
    </row>
    <row r="283" spans="8:10" ht="24" customHeight="1">
      <c r="H283" s="3"/>
      <c r="I283" s="34"/>
      <c r="J283" s="5"/>
    </row>
    <row r="284" spans="8:10" ht="24" customHeight="1">
      <c r="H284" s="3"/>
      <c r="I284" s="34"/>
      <c r="J284" s="5"/>
    </row>
    <row r="285" spans="8:10" ht="24" customHeight="1">
      <c r="H285" s="3"/>
      <c r="I285" s="34"/>
      <c r="J285" s="5"/>
    </row>
    <row r="286" spans="8:10" ht="24" customHeight="1">
      <c r="H286" s="3"/>
      <c r="I286" s="34"/>
      <c r="J286" s="5"/>
    </row>
    <row r="287" spans="8:10" ht="24" customHeight="1">
      <c r="H287" s="3"/>
      <c r="I287" s="34"/>
      <c r="J287" s="5"/>
    </row>
    <row r="288" spans="8:10" ht="24" customHeight="1">
      <c r="H288" s="3"/>
      <c r="I288" s="34"/>
      <c r="J288" s="5"/>
    </row>
    <row r="289" spans="8:10" ht="24" customHeight="1">
      <c r="H289" s="3"/>
      <c r="I289" s="34"/>
      <c r="J289" s="5"/>
    </row>
    <row r="290" spans="8:10" ht="24" customHeight="1">
      <c r="H290" s="3"/>
      <c r="I290" s="34"/>
      <c r="J290" s="5"/>
    </row>
    <row r="291" spans="8:10" ht="24" customHeight="1">
      <c r="H291" s="3"/>
      <c r="I291" s="34"/>
      <c r="J291" s="5"/>
    </row>
    <row r="292" spans="8:10" ht="24" customHeight="1">
      <c r="H292" s="3"/>
      <c r="I292" s="34"/>
      <c r="J292" s="5"/>
    </row>
    <row r="293" spans="8:10" ht="24" customHeight="1">
      <c r="H293" s="3"/>
      <c r="I293" s="34"/>
      <c r="J293" s="5"/>
    </row>
    <row r="294" spans="8:10" ht="24" customHeight="1">
      <c r="H294" s="3"/>
      <c r="I294" s="34"/>
      <c r="J294" s="5"/>
    </row>
    <row r="295" spans="8:10" ht="24" customHeight="1">
      <c r="H295" s="3"/>
      <c r="I295" s="34"/>
      <c r="J295" s="5"/>
    </row>
    <row r="296" spans="8:10" ht="24" customHeight="1">
      <c r="H296" s="3"/>
      <c r="I296" s="34"/>
      <c r="J296" s="5"/>
    </row>
    <row r="297" spans="8:10" ht="24" customHeight="1">
      <c r="H297" s="3"/>
      <c r="I297" s="34"/>
      <c r="J297" s="5"/>
    </row>
    <row r="298" spans="8:10" ht="24" customHeight="1">
      <c r="H298" s="3"/>
      <c r="I298" s="34"/>
      <c r="J298" s="5"/>
    </row>
    <row r="299" spans="8:10" ht="24" customHeight="1">
      <c r="H299" s="3"/>
      <c r="I299" s="34"/>
      <c r="J299" s="5"/>
    </row>
    <row r="300" spans="8:10" ht="24" customHeight="1">
      <c r="H300" s="3"/>
      <c r="I300" s="34"/>
      <c r="J300" s="5"/>
    </row>
  </sheetData>
  <mergeCells count="8">
    <mergeCell ref="D8:F8"/>
    <mergeCell ref="H8:J8"/>
    <mergeCell ref="A1:J1"/>
    <mergeCell ref="A2:J2"/>
    <mergeCell ref="A3:J3"/>
    <mergeCell ref="A4:J4"/>
    <mergeCell ref="A5:J5"/>
    <mergeCell ref="D7:F7"/>
  </mergeCells>
  <pageMargins left="1" right="0.3" top="1" bottom="0.5" header="0.59055118110236204" footer="0.31496062992126"/>
  <pageSetup paperSize="9" scale="58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EE1F0-916E-42AA-8EB4-363089346751}">
  <dimension ref="A1:AD42"/>
  <sheetViews>
    <sheetView view="pageBreakPreview" topLeftCell="N22" zoomScaleNormal="85" zoomScaleSheetLayoutView="100" zoomScalePageLayoutView="60" workbookViewId="0">
      <selection activeCell="AB32" sqref="AB32"/>
    </sheetView>
  </sheetViews>
  <sheetFormatPr defaultColWidth="9.42578125" defaultRowHeight="24" customHeight="1"/>
  <cols>
    <col min="1" max="1" width="54.85546875" style="99" customWidth="1"/>
    <col min="2" max="2" width="8.5703125" style="99" customWidth="1"/>
    <col min="3" max="3" width="12.5703125" style="99" customWidth="1"/>
    <col min="4" max="4" width="0.5703125" style="99" customWidth="1"/>
    <col min="5" max="5" width="12.5703125" style="99" customWidth="1"/>
    <col min="6" max="6" width="0.5703125" style="99" customWidth="1"/>
    <col min="7" max="7" width="13.42578125" style="99" customWidth="1"/>
    <col min="8" max="8" width="0.5703125" style="99" customWidth="1"/>
    <col min="9" max="9" width="13.85546875" style="99" customWidth="1"/>
    <col min="10" max="10" width="0.5703125" style="99" customWidth="1"/>
    <col min="11" max="11" width="12.5703125" style="99" customWidth="1"/>
    <col min="12" max="12" width="0.5703125" style="99" customWidth="1"/>
    <col min="13" max="13" width="12.5703125" style="99" customWidth="1"/>
    <col min="14" max="14" width="0.5703125" style="99" customWidth="1"/>
    <col min="15" max="15" width="12.5703125" style="99" customWidth="1"/>
    <col min="16" max="16" width="0.5703125" style="99" customWidth="1"/>
    <col min="17" max="17" width="16.5703125" style="99" customWidth="1"/>
    <col min="18" max="18" width="0.5703125" style="99" customWidth="1"/>
    <col min="19" max="19" width="14.5703125" style="99" customWidth="1"/>
    <col min="20" max="20" width="0.5703125" style="99" customWidth="1"/>
    <col min="21" max="21" width="12.5703125" style="99" customWidth="1"/>
    <col min="22" max="22" width="0.5703125" style="99" customWidth="1"/>
    <col min="23" max="23" width="14.5703125" style="99" customWidth="1"/>
    <col min="24" max="24" width="0.5703125" style="99" customWidth="1"/>
    <col min="25" max="25" width="12.5703125" style="109" customWidth="1"/>
    <col min="26" max="26" width="0.5703125" style="99" customWidth="1"/>
    <col min="27" max="27" width="12.5703125" style="99" customWidth="1"/>
    <col min="28" max="16384" width="9.42578125" style="99"/>
  </cols>
  <sheetData>
    <row r="1" spans="1:27" ht="24" customHeight="1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</row>
    <row r="2" spans="1:27" s="103" customFormat="1" ht="24" customHeight="1">
      <c r="A2" s="198" t="s">
        <v>233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</row>
    <row r="3" spans="1:27" s="103" customFormat="1" ht="24" customHeight="1">
      <c r="A3" s="198" t="s">
        <v>237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</row>
    <row r="4" spans="1:27" s="103" customFormat="1" ht="24" customHeight="1">
      <c r="A4" s="198" t="s">
        <v>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</row>
    <row r="5" spans="1:27" ht="24" customHeight="1">
      <c r="A5" s="203" t="s">
        <v>1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</row>
    <row r="6" spans="1:27" ht="9" customHeight="1"/>
    <row r="7" spans="1:27" s="104" customFormat="1" ht="21.95" customHeight="1">
      <c r="A7" s="135"/>
      <c r="B7" s="193" t="s">
        <v>2</v>
      </c>
      <c r="C7" s="205" t="s">
        <v>129</v>
      </c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</row>
    <row r="8" spans="1:27" s="104" customFormat="1" ht="21.95" customHeight="1">
      <c r="A8" s="135"/>
      <c r="B8" s="193"/>
      <c r="C8" s="205" t="s">
        <v>130</v>
      </c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135"/>
      <c r="W8" s="139" t="s">
        <v>244</v>
      </c>
      <c r="X8" s="135"/>
      <c r="Y8" s="193" t="s">
        <v>131</v>
      </c>
      <c r="Z8" s="193"/>
      <c r="AA8" s="136" t="s">
        <v>132</v>
      </c>
    </row>
    <row r="9" spans="1:27" s="104" customFormat="1" ht="21.95" customHeight="1">
      <c r="A9" s="135"/>
      <c r="B9" s="135"/>
      <c r="C9" s="193" t="s">
        <v>133</v>
      </c>
      <c r="D9" s="135"/>
      <c r="E9" s="193" t="s">
        <v>134</v>
      </c>
      <c r="F9" s="120"/>
      <c r="G9" s="138" t="s">
        <v>135</v>
      </c>
      <c r="H9" s="120"/>
      <c r="I9" s="139" t="s">
        <v>136</v>
      </c>
      <c r="J9" s="120"/>
      <c r="K9" s="205" t="s">
        <v>72</v>
      </c>
      <c r="L9" s="205"/>
      <c r="M9" s="205"/>
      <c r="N9" s="205"/>
      <c r="O9" s="205"/>
      <c r="P9" s="137"/>
      <c r="Q9" s="206" t="s">
        <v>137</v>
      </c>
      <c r="R9" s="206"/>
      <c r="S9" s="206"/>
      <c r="U9" s="194" t="s">
        <v>138</v>
      </c>
      <c r="V9" s="137"/>
      <c r="W9" s="139" t="s">
        <v>245</v>
      </c>
      <c r="X9" s="136"/>
      <c r="Y9" s="193" t="s">
        <v>139</v>
      </c>
      <c r="Z9" s="193"/>
      <c r="AA9" s="136" t="s">
        <v>140</v>
      </c>
    </row>
    <row r="10" spans="1:27" s="104" customFormat="1" ht="21.95" customHeight="1">
      <c r="A10" s="135"/>
      <c r="B10" s="135"/>
      <c r="C10" s="193" t="s">
        <v>141</v>
      </c>
      <c r="D10" s="135"/>
      <c r="E10" s="193" t="s">
        <v>142</v>
      </c>
      <c r="F10" s="120"/>
      <c r="G10" s="138" t="s">
        <v>143</v>
      </c>
      <c r="H10" s="120"/>
      <c r="I10" s="139" t="s">
        <v>144</v>
      </c>
      <c r="J10" s="120"/>
      <c r="K10" s="205" t="s">
        <v>73</v>
      </c>
      <c r="L10" s="205"/>
      <c r="M10" s="205"/>
      <c r="N10" s="140"/>
      <c r="O10" s="136" t="s">
        <v>76</v>
      </c>
      <c r="P10" s="194"/>
      <c r="Q10" s="141" t="s">
        <v>145</v>
      </c>
      <c r="R10" s="135"/>
      <c r="S10" s="193" t="s">
        <v>146</v>
      </c>
      <c r="U10" s="194" t="s">
        <v>147</v>
      </c>
      <c r="V10" s="193"/>
      <c r="W10" s="193"/>
      <c r="X10" s="136"/>
      <c r="Y10" s="193" t="s">
        <v>148</v>
      </c>
      <c r="Z10" s="52"/>
      <c r="AA10" s="136" t="s">
        <v>147</v>
      </c>
    </row>
    <row r="11" spans="1:27" s="104" customFormat="1" ht="21.95" customHeight="1">
      <c r="A11" s="135"/>
      <c r="B11" s="135"/>
      <c r="C11" s="135"/>
      <c r="D11" s="193"/>
      <c r="E11" s="193" t="s">
        <v>149</v>
      </c>
      <c r="F11" s="120"/>
      <c r="G11" s="138" t="s">
        <v>150</v>
      </c>
      <c r="H11" s="120"/>
      <c r="I11" s="142" t="s">
        <v>151</v>
      </c>
      <c r="J11" s="120"/>
      <c r="K11" s="193" t="s">
        <v>152</v>
      </c>
      <c r="L11" s="135"/>
      <c r="M11" s="193" t="s">
        <v>152</v>
      </c>
      <c r="N11" s="140"/>
      <c r="O11" s="136"/>
      <c r="Q11" s="194" t="s">
        <v>153</v>
      </c>
      <c r="R11" s="143"/>
      <c r="S11" s="136" t="s">
        <v>154</v>
      </c>
      <c r="U11" s="136" t="s">
        <v>155</v>
      </c>
      <c r="V11" s="136"/>
      <c r="W11" s="193"/>
      <c r="X11" s="136"/>
      <c r="Y11" s="135"/>
      <c r="Z11" s="53"/>
      <c r="AA11" s="140"/>
    </row>
    <row r="12" spans="1:27" s="104" customFormat="1" ht="21.95" customHeight="1">
      <c r="A12" s="144"/>
      <c r="B12" s="135"/>
      <c r="C12" s="193"/>
      <c r="D12" s="193"/>
      <c r="E12" s="193"/>
      <c r="F12" s="136"/>
      <c r="G12" s="136"/>
      <c r="H12" s="136"/>
      <c r="I12" s="142" t="s">
        <v>156</v>
      </c>
      <c r="J12" s="136"/>
      <c r="K12" s="193" t="s">
        <v>157</v>
      </c>
      <c r="L12" s="135"/>
      <c r="M12" s="54" t="s">
        <v>158</v>
      </c>
      <c r="N12" s="136"/>
      <c r="O12" s="136"/>
      <c r="P12" s="194"/>
      <c r="Q12" s="194" t="s">
        <v>159</v>
      </c>
      <c r="R12" s="194"/>
      <c r="S12" s="136" t="s">
        <v>160</v>
      </c>
      <c r="U12" s="136"/>
      <c r="V12" s="136"/>
      <c r="W12" s="193"/>
      <c r="X12" s="136"/>
      <c r="Y12" s="193"/>
      <c r="Z12" s="53"/>
      <c r="AA12" s="140"/>
    </row>
    <row r="13" spans="1:27" s="104" customFormat="1" ht="21.95" customHeight="1">
      <c r="A13" s="144"/>
      <c r="B13" s="135"/>
      <c r="C13" s="145"/>
      <c r="D13" s="193"/>
      <c r="E13" s="145"/>
      <c r="F13" s="193"/>
      <c r="G13" s="145"/>
      <c r="H13" s="193"/>
      <c r="I13" s="145"/>
      <c r="J13" s="193"/>
      <c r="K13" s="145"/>
      <c r="L13" s="135"/>
      <c r="M13" s="145" t="s">
        <v>161</v>
      </c>
      <c r="N13" s="136"/>
      <c r="O13" s="146"/>
      <c r="P13" s="194"/>
      <c r="Q13" s="145" t="s">
        <v>162</v>
      </c>
      <c r="R13" s="194"/>
      <c r="S13" s="145" t="s">
        <v>163</v>
      </c>
      <c r="U13" s="146"/>
      <c r="V13" s="193"/>
      <c r="W13" s="145"/>
      <c r="X13" s="136"/>
      <c r="Y13" s="145"/>
      <c r="Z13" s="53"/>
      <c r="AA13" s="147"/>
    </row>
    <row r="14" spans="1:27" ht="9" customHeight="1">
      <c r="A14" s="148"/>
      <c r="B14" s="149"/>
      <c r="L14" s="149"/>
      <c r="M14" s="149"/>
      <c r="N14" s="149"/>
      <c r="P14" s="149"/>
      <c r="Q14" s="149"/>
      <c r="R14" s="149"/>
    </row>
    <row r="15" spans="1:27" ht="21.95" customHeight="1">
      <c r="A15" s="148" t="s">
        <v>166</v>
      </c>
      <c r="B15" s="148"/>
      <c r="C15" s="55">
        <v>250000</v>
      </c>
      <c r="D15" s="56"/>
      <c r="E15" s="55">
        <v>478000</v>
      </c>
      <c r="F15" s="55"/>
      <c r="G15" s="55">
        <v>9265</v>
      </c>
      <c r="H15" s="55"/>
      <c r="I15" s="87">
        <v>0</v>
      </c>
      <c r="J15" s="55"/>
      <c r="K15" s="55">
        <v>25000</v>
      </c>
      <c r="L15" s="57"/>
      <c r="M15" s="55">
        <v>4850000</v>
      </c>
      <c r="N15" s="58"/>
      <c r="O15" s="55">
        <v>17382220</v>
      </c>
      <c r="P15" s="59"/>
      <c r="Q15" s="55">
        <v>-83454</v>
      </c>
      <c r="R15" s="59"/>
      <c r="S15" s="55">
        <v>-89551</v>
      </c>
      <c r="U15" s="60">
        <f>SUM(C15:S15)</f>
        <v>22821480</v>
      </c>
      <c r="V15" s="55"/>
      <c r="W15" s="87">
        <v>0</v>
      </c>
      <c r="X15" s="55"/>
      <c r="Y15" s="55">
        <v>526600</v>
      </c>
      <c r="Z15" s="58"/>
      <c r="AA15" s="55">
        <f>SUM(U15:Y15)</f>
        <v>23348080</v>
      </c>
    </row>
    <row r="16" spans="1:27" ht="21.95" customHeight="1">
      <c r="A16" s="150" t="s">
        <v>164</v>
      </c>
      <c r="B16" s="151"/>
      <c r="C16" s="1"/>
      <c r="D16" s="1"/>
      <c r="E16" s="1"/>
      <c r="F16" s="10"/>
      <c r="G16" s="1"/>
      <c r="H16" s="10"/>
      <c r="I16" s="1"/>
      <c r="J16" s="10"/>
      <c r="K16" s="1"/>
      <c r="L16" s="1"/>
      <c r="M16" s="1"/>
      <c r="N16" s="58"/>
      <c r="O16" s="61"/>
      <c r="P16" s="60"/>
      <c r="Q16" s="60"/>
      <c r="R16" s="60"/>
      <c r="U16" s="60"/>
      <c r="W16" s="1"/>
      <c r="X16" s="58"/>
      <c r="Y16" s="58"/>
      <c r="Z16" s="58"/>
      <c r="AA16" s="60"/>
    </row>
    <row r="17" spans="1:30" ht="21.95" customHeight="1">
      <c r="A17" s="144" t="s">
        <v>70</v>
      </c>
      <c r="B17" s="151">
        <v>20</v>
      </c>
      <c r="C17" s="87">
        <v>0</v>
      </c>
      <c r="D17" s="1"/>
      <c r="E17" s="87">
        <v>0</v>
      </c>
      <c r="F17" s="10"/>
      <c r="G17" s="55">
        <v>4431</v>
      </c>
      <c r="H17" s="10"/>
      <c r="I17" s="87">
        <v>0</v>
      </c>
      <c r="J17" s="10"/>
      <c r="K17" s="87">
        <v>0</v>
      </c>
      <c r="L17" s="1"/>
      <c r="M17" s="87">
        <v>0</v>
      </c>
      <c r="N17" s="58"/>
      <c r="O17" s="87">
        <v>0</v>
      </c>
      <c r="P17" s="60"/>
      <c r="Q17" s="87">
        <v>0</v>
      </c>
      <c r="R17" s="60"/>
      <c r="S17" s="87">
        <v>0</v>
      </c>
      <c r="U17" s="60">
        <f t="shared" ref="U17:U22" si="0">SUM(C17:S17)</f>
        <v>4431</v>
      </c>
      <c r="W17" s="87">
        <v>0</v>
      </c>
      <c r="X17" s="58"/>
      <c r="Y17" s="87">
        <v>0</v>
      </c>
      <c r="Z17" s="58"/>
      <c r="AA17" s="60">
        <f>SUM(U17:Y17)</f>
        <v>4431</v>
      </c>
    </row>
    <row r="18" spans="1:30" ht="21.95" customHeight="1">
      <c r="A18" s="144" t="s">
        <v>167</v>
      </c>
      <c r="B18" s="151">
        <v>8.1999999999999993</v>
      </c>
      <c r="C18" s="87">
        <v>0</v>
      </c>
      <c r="D18" s="1"/>
      <c r="E18" s="87">
        <v>0</v>
      </c>
      <c r="F18" s="10"/>
      <c r="G18" s="87">
        <v>0</v>
      </c>
      <c r="H18" s="10"/>
      <c r="I18" s="60">
        <v>-16</v>
      </c>
      <c r="J18" s="10"/>
      <c r="K18" s="87">
        <v>0</v>
      </c>
      <c r="L18" s="1"/>
      <c r="M18" s="87">
        <v>0</v>
      </c>
      <c r="N18" s="58"/>
      <c r="O18" s="87">
        <v>0</v>
      </c>
      <c r="P18" s="60"/>
      <c r="Q18" s="87">
        <v>0</v>
      </c>
      <c r="R18" s="60"/>
      <c r="S18" s="87">
        <v>0</v>
      </c>
      <c r="U18" s="60">
        <f t="shared" si="0"/>
        <v>-16</v>
      </c>
      <c r="W18" s="87">
        <v>0</v>
      </c>
      <c r="X18" s="58"/>
      <c r="Y18" s="60">
        <v>-234</v>
      </c>
      <c r="Z18" s="58"/>
      <c r="AA18" s="60">
        <f>SUM(U18:Y18)</f>
        <v>-250</v>
      </c>
    </row>
    <row r="19" spans="1:30" ht="21.95" customHeight="1">
      <c r="A19" s="144" t="s">
        <v>165</v>
      </c>
      <c r="B19" s="151">
        <v>21.1</v>
      </c>
      <c r="C19" s="87">
        <v>0</v>
      </c>
      <c r="D19" s="1"/>
      <c r="E19" s="87">
        <v>0</v>
      </c>
      <c r="F19" s="10"/>
      <c r="G19" s="87">
        <v>0</v>
      </c>
      <c r="H19" s="10"/>
      <c r="I19" s="87">
        <v>0</v>
      </c>
      <c r="J19" s="10"/>
      <c r="K19" s="87">
        <v>0</v>
      </c>
      <c r="L19" s="1"/>
      <c r="M19" s="87">
        <v>0</v>
      </c>
      <c r="N19" s="58"/>
      <c r="O19" s="60">
        <v>-737496</v>
      </c>
      <c r="P19" s="60"/>
      <c r="Q19" s="87">
        <v>0</v>
      </c>
      <c r="R19" s="60"/>
      <c r="S19" s="87">
        <v>0</v>
      </c>
      <c r="U19" s="60">
        <f t="shared" si="0"/>
        <v>-737496</v>
      </c>
      <c r="V19" s="152"/>
      <c r="W19" s="87">
        <v>0</v>
      </c>
      <c r="X19" s="58"/>
      <c r="Y19" s="60">
        <v>-3931</v>
      </c>
      <c r="Z19" s="58"/>
      <c r="AA19" s="55">
        <f>SUM(U19:Y19)</f>
        <v>-741427</v>
      </c>
    </row>
    <row r="20" spans="1:30" ht="21.95" customHeight="1">
      <c r="A20" s="144" t="s">
        <v>110</v>
      </c>
      <c r="B20" s="151"/>
      <c r="C20" s="87">
        <v>0</v>
      </c>
      <c r="D20" s="1"/>
      <c r="E20" s="87">
        <v>0</v>
      </c>
      <c r="F20" s="10"/>
      <c r="G20" s="87">
        <v>0</v>
      </c>
      <c r="H20" s="10"/>
      <c r="I20" s="87">
        <v>0</v>
      </c>
      <c r="J20" s="10"/>
      <c r="K20" s="87">
        <v>0</v>
      </c>
      <c r="L20" s="1"/>
      <c r="M20" s="87">
        <v>0</v>
      </c>
      <c r="N20" s="58"/>
      <c r="O20" s="55">
        <f>'งบกำไรขาดทุน 6m'!F41</f>
        <v>1459188</v>
      </c>
      <c r="P20" s="60"/>
      <c r="Q20" s="87">
        <v>0</v>
      </c>
      <c r="R20" s="60"/>
      <c r="S20" s="87">
        <v>0</v>
      </c>
      <c r="U20" s="60">
        <f t="shared" si="0"/>
        <v>1459188</v>
      </c>
      <c r="V20" s="152"/>
      <c r="W20" s="87">
        <v>0</v>
      </c>
      <c r="X20" s="58"/>
      <c r="Y20" s="58">
        <f>'งบกำไรขาดทุน 6m'!F42</f>
        <v>48547</v>
      </c>
      <c r="Z20" s="58"/>
      <c r="AA20" s="60">
        <f>SUM(U20:Y20)</f>
        <v>1507735</v>
      </c>
    </row>
    <row r="21" spans="1:30" ht="21.95" customHeight="1">
      <c r="A21" s="144" t="s">
        <v>168</v>
      </c>
      <c r="B21" s="151"/>
      <c r="C21" s="87">
        <v>0</v>
      </c>
      <c r="D21" s="1"/>
      <c r="E21" s="87">
        <v>0</v>
      </c>
      <c r="F21" s="10"/>
      <c r="G21" s="87">
        <v>0</v>
      </c>
      <c r="H21" s="10"/>
      <c r="I21" s="87">
        <v>0</v>
      </c>
      <c r="J21" s="10"/>
      <c r="K21" s="87">
        <v>0</v>
      </c>
      <c r="L21" s="1"/>
      <c r="M21" s="87">
        <v>0</v>
      </c>
      <c r="N21" s="58"/>
      <c r="O21" s="87">
        <v>0</v>
      </c>
      <c r="P21" s="60"/>
      <c r="Q21" s="58">
        <f>'งบกำไรขาดทุนเบ็ดเสร็จ 6m'!F17</f>
        <v>19502</v>
      </c>
      <c r="R21" s="58"/>
      <c r="S21" s="58">
        <f>'งบกำไรขาดทุนเบ็ดเสร็จ 6m'!F19</f>
        <v>69066</v>
      </c>
      <c r="U21" s="60">
        <f t="shared" si="0"/>
        <v>88568</v>
      </c>
      <c r="V21" s="58"/>
      <c r="W21" s="87">
        <v>0</v>
      </c>
      <c r="X21" s="58"/>
      <c r="Y21" s="58">
        <f>'งบกำไรขาดทุนเบ็ดเสร็จ 6m'!F18</f>
        <v>22362</v>
      </c>
      <c r="Z21" s="58"/>
      <c r="AA21" s="60">
        <f>SUM(U21:Y21)</f>
        <v>110930</v>
      </c>
    </row>
    <row r="22" spans="1:30" ht="21.95" customHeight="1" thickBot="1">
      <c r="A22" s="135" t="s">
        <v>238</v>
      </c>
      <c r="B22" s="135"/>
      <c r="C22" s="63">
        <f>SUM(C15:C21)</f>
        <v>250000</v>
      </c>
      <c r="D22" s="58"/>
      <c r="E22" s="63">
        <f>SUM(E15:F21)</f>
        <v>478000</v>
      </c>
      <c r="F22" s="10"/>
      <c r="G22" s="63">
        <f>SUM(G15:G21)</f>
        <v>13696</v>
      </c>
      <c r="H22" s="10"/>
      <c r="I22" s="63">
        <f>SUM(I15:I21)</f>
        <v>-16</v>
      </c>
      <c r="J22" s="10"/>
      <c r="K22" s="63">
        <f>SUM(K15:K21)</f>
        <v>25000</v>
      </c>
      <c r="L22" s="55"/>
      <c r="M22" s="63">
        <f>SUM(M15:M21)</f>
        <v>4850000</v>
      </c>
      <c r="N22" s="58"/>
      <c r="O22" s="63">
        <f>SUM(O15:O21)</f>
        <v>18103912</v>
      </c>
      <c r="P22" s="55"/>
      <c r="Q22" s="63">
        <f>SUM(Q15:Q21)</f>
        <v>-63952</v>
      </c>
      <c r="R22" s="55"/>
      <c r="S22" s="63">
        <f>SUM(S15:S21)</f>
        <v>-20485</v>
      </c>
      <c r="U22" s="63">
        <f t="shared" si="0"/>
        <v>23636155</v>
      </c>
      <c r="V22" s="55"/>
      <c r="W22" s="95">
        <v>0</v>
      </c>
      <c r="X22" s="55"/>
      <c r="Y22" s="63">
        <f>SUM(Y15:Y21)</f>
        <v>593344</v>
      </c>
      <c r="Z22" s="55"/>
      <c r="AA22" s="63">
        <f>SUM(AA15:AA21)</f>
        <v>24229499</v>
      </c>
    </row>
    <row r="23" spans="1:30" ht="6" customHeight="1" thickTop="1">
      <c r="A23" s="148"/>
      <c r="B23" s="149"/>
      <c r="L23" s="149"/>
      <c r="M23" s="149"/>
      <c r="N23" s="149"/>
      <c r="P23" s="149"/>
      <c r="Q23" s="149"/>
      <c r="R23" s="149"/>
    </row>
    <row r="24" spans="1:30" ht="21.95" customHeight="1">
      <c r="A24" s="148" t="s">
        <v>227</v>
      </c>
      <c r="B24" s="148"/>
      <c r="C24" s="55">
        <v>250000</v>
      </c>
      <c r="D24" s="56"/>
      <c r="E24" s="55">
        <v>478000</v>
      </c>
      <c r="F24" s="10"/>
      <c r="G24" s="55">
        <v>13650</v>
      </c>
      <c r="H24" s="10"/>
      <c r="I24" s="55">
        <v>-16</v>
      </c>
      <c r="J24" s="10"/>
      <c r="K24" s="55">
        <v>25000</v>
      </c>
      <c r="L24" s="57"/>
      <c r="M24" s="55">
        <v>4850000</v>
      </c>
      <c r="N24" s="58"/>
      <c r="O24" s="55">
        <v>19285784</v>
      </c>
      <c r="P24" s="59"/>
      <c r="Q24" s="55">
        <v>-105245</v>
      </c>
      <c r="R24" s="59"/>
      <c r="S24" s="55">
        <v>-324812</v>
      </c>
      <c r="U24" s="60">
        <f t="shared" ref="U24:U31" si="1">SUM(C24:S24)</f>
        <v>24472361</v>
      </c>
      <c r="V24" s="55"/>
      <c r="W24" s="87">
        <v>0</v>
      </c>
      <c r="X24" s="55"/>
      <c r="Y24" s="55">
        <v>589438</v>
      </c>
      <c r="Z24" s="58"/>
      <c r="AA24" s="55">
        <f>SUM(U24:Y24)</f>
        <v>25061799</v>
      </c>
    </row>
    <row r="25" spans="1:30" ht="21.95" customHeight="1">
      <c r="A25" s="150" t="s">
        <v>164</v>
      </c>
      <c r="B25" s="151"/>
      <c r="C25" s="58"/>
      <c r="D25" s="58"/>
      <c r="E25" s="58"/>
      <c r="F25" s="10"/>
      <c r="G25" s="55"/>
      <c r="H25" s="10"/>
      <c r="I25" s="10"/>
      <c r="J25" s="10"/>
      <c r="K25" s="58"/>
      <c r="L25" s="58"/>
      <c r="M25" s="58"/>
      <c r="N25" s="58"/>
      <c r="O25" s="55"/>
      <c r="P25" s="60"/>
      <c r="Q25" s="60"/>
      <c r="R25" s="60"/>
      <c r="U25" s="60"/>
      <c r="W25" s="58"/>
      <c r="X25" s="58"/>
      <c r="Y25" s="58"/>
      <c r="Z25" s="58"/>
      <c r="AA25" s="55"/>
    </row>
    <row r="26" spans="1:30" ht="21.95" customHeight="1">
      <c r="A26" s="144" t="s">
        <v>253</v>
      </c>
      <c r="B26" s="151">
        <v>8.3000000000000007</v>
      </c>
      <c r="C26" s="87">
        <v>0</v>
      </c>
      <c r="D26" s="58"/>
      <c r="E26" s="87">
        <v>0</v>
      </c>
      <c r="F26" s="10"/>
      <c r="G26" s="87">
        <v>0</v>
      </c>
      <c r="H26" s="10"/>
      <c r="I26" s="87">
        <v>0</v>
      </c>
      <c r="J26" s="10"/>
      <c r="K26" s="87">
        <v>0</v>
      </c>
      <c r="L26" s="58"/>
      <c r="M26" s="87">
        <v>0</v>
      </c>
      <c r="N26" s="58"/>
      <c r="O26" s="87">
        <v>0</v>
      </c>
      <c r="P26" s="60"/>
      <c r="Q26" s="87">
        <v>0</v>
      </c>
      <c r="R26" s="60"/>
      <c r="S26" s="87">
        <v>0</v>
      </c>
      <c r="U26" s="87">
        <f t="shared" si="1"/>
        <v>0</v>
      </c>
      <c r="V26" s="152"/>
      <c r="W26" s="55">
        <f>+'งบฐานะการเงิน (2)'!D74</f>
        <v>366561</v>
      </c>
      <c r="X26" s="58"/>
      <c r="Y26" s="87">
        <v>0</v>
      </c>
      <c r="Z26" s="58"/>
      <c r="AA26" s="55">
        <f>SUM(U26:Y26)</f>
        <v>366561</v>
      </c>
    </row>
    <row r="27" spans="1:30" ht="21.95" customHeight="1">
      <c r="A27" s="144" t="s">
        <v>70</v>
      </c>
      <c r="B27" s="151">
        <v>20</v>
      </c>
      <c r="C27" s="87">
        <v>0</v>
      </c>
      <c r="D27" s="58"/>
      <c r="E27" s="87">
        <v>0</v>
      </c>
      <c r="F27" s="10"/>
      <c r="G27" s="55">
        <v>-566</v>
      </c>
      <c r="H27" s="10"/>
      <c r="I27" s="87">
        <v>0</v>
      </c>
      <c r="J27" s="10"/>
      <c r="K27" s="87">
        <v>0</v>
      </c>
      <c r="L27" s="58"/>
      <c r="M27" s="87">
        <v>0</v>
      </c>
      <c r="N27" s="58"/>
      <c r="O27" s="87">
        <v>0</v>
      </c>
      <c r="P27" s="60"/>
      <c r="Q27" s="87">
        <v>0</v>
      </c>
      <c r="R27" s="60"/>
      <c r="S27" s="87">
        <v>0</v>
      </c>
      <c r="U27" s="60">
        <f t="shared" si="1"/>
        <v>-566</v>
      </c>
      <c r="V27" s="152"/>
      <c r="W27" s="87">
        <v>0</v>
      </c>
      <c r="X27" s="58"/>
      <c r="Y27" s="87">
        <v>0</v>
      </c>
      <c r="Z27" s="58"/>
      <c r="AA27" s="55">
        <f>SUM(U27:Y27)</f>
        <v>-566</v>
      </c>
    </row>
    <row r="28" spans="1:30" ht="21.95" customHeight="1">
      <c r="A28" s="144" t="s">
        <v>165</v>
      </c>
      <c r="B28" s="151">
        <v>21.2</v>
      </c>
      <c r="C28" s="87">
        <v>0</v>
      </c>
      <c r="D28" s="58"/>
      <c r="E28" s="87">
        <v>0</v>
      </c>
      <c r="F28" s="10"/>
      <c r="G28" s="87">
        <v>0</v>
      </c>
      <c r="H28" s="10"/>
      <c r="I28" s="87">
        <v>0</v>
      </c>
      <c r="J28" s="10"/>
      <c r="K28" s="87">
        <v>0</v>
      </c>
      <c r="L28" s="58"/>
      <c r="M28" s="87">
        <v>0</v>
      </c>
      <c r="N28" s="58"/>
      <c r="O28" s="55">
        <v>-737145</v>
      </c>
      <c r="P28" s="60"/>
      <c r="Q28" s="87">
        <v>0</v>
      </c>
      <c r="R28" s="60"/>
      <c r="S28" s="87">
        <v>0</v>
      </c>
      <c r="U28" s="60">
        <f t="shared" si="1"/>
        <v>-737145</v>
      </c>
      <c r="V28" s="152"/>
      <c r="W28" s="87">
        <v>0</v>
      </c>
      <c r="X28" s="58"/>
      <c r="Y28" s="87">
        <v>0</v>
      </c>
      <c r="Z28" s="58"/>
      <c r="AA28" s="60">
        <f>SUM(U28:Y28)</f>
        <v>-737145</v>
      </c>
    </row>
    <row r="29" spans="1:30" ht="21.95" customHeight="1">
      <c r="A29" s="144" t="s">
        <v>110</v>
      </c>
      <c r="B29" s="151"/>
      <c r="C29" s="87">
        <v>0</v>
      </c>
      <c r="D29" s="58"/>
      <c r="E29" s="87">
        <v>0</v>
      </c>
      <c r="F29" s="10"/>
      <c r="G29" s="87">
        <v>0</v>
      </c>
      <c r="H29" s="10"/>
      <c r="I29" s="87">
        <v>0</v>
      </c>
      <c r="J29" s="10"/>
      <c r="K29" s="87">
        <v>0</v>
      </c>
      <c r="L29" s="58"/>
      <c r="M29" s="87">
        <v>0</v>
      </c>
      <c r="N29" s="58"/>
      <c r="O29" s="55">
        <f>'งบกำไรขาดทุน 6m'!D41</f>
        <v>1346305</v>
      </c>
      <c r="P29" s="61"/>
      <c r="Q29" s="87">
        <v>0</v>
      </c>
      <c r="R29" s="58"/>
      <c r="S29" s="87">
        <v>0</v>
      </c>
      <c r="U29" s="60">
        <f t="shared" si="1"/>
        <v>1346305</v>
      </c>
      <c r="V29" s="152"/>
      <c r="W29" s="87">
        <v>0</v>
      </c>
      <c r="X29" s="58"/>
      <c r="Y29" s="60">
        <f>'งบกำไรขาดทุน 6m'!D42</f>
        <v>24258</v>
      </c>
      <c r="Z29" s="58"/>
      <c r="AA29" s="60">
        <f>SUM(U29:Y29)</f>
        <v>1370563</v>
      </c>
      <c r="AB29" s="134">
        <f>+AA29-'งบกำไรขาดทุน 6m'!D38</f>
        <v>0</v>
      </c>
      <c r="AC29" s="134">
        <f>+U29-'งบกำไรขาดทุน 6m'!D41</f>
        <v>0</v>
      </c>
      <c r="AD29" s="134">
        <f>+'ส่วนของผู้ถือหุ้น(งบรวม)'!Y29-'งบกำไรขาดทุน 6m'!D42</f>
        <v>0</v>
      </c>
    </row>
    <row r="30" spans="1:30" ht="21.95" customHeight="1">
      <c r="A30" s="144" t="s">
        <v>251</v>
      </c>
      <c r="B30" s="151"/>
      <c r="C30" s="87">
        <v>0</v>
      </c>
      <c r="D30" s="58"/>
      <c r="E30" s="87">
        <v>0</v>
      </c>
      <c r="F30" s="10"/>
      <c r="G30" s="87">
        <v>0</v>
      </c>
      <c r="H30" s="10"/>
      <c r="I30" s="87">
        <v>0</v>
      </c>
      <c r="J30" s="10"/>
      <c r="K30" s="87">
        <v>0</v>
      </c>
      <c r="L30" s="58"/>
      <c r="M30" s="87">
        <v>0</v>
      </c>
      <c r="N30" s="55"/>
      <c r="O30" s="87">
        <v>0</v>
      </c>
      <c r="P30" s="60"/>
      <c r="Q30" s="55">
        <f>'งบกำไรขาดทุนเบ็ดเสร็จ 6m'!D17</f>
        <v>50409</v>
      </c>
      <c r="R30" s="62"/>
      <c r="S30" s="58">
        <f>'งบกำไรขาดทุนเบ็ดเสร็จ 6m'!D19</f>
        <v>-33832</v>
      </c>
      <c r="U30" s="60">
        <f t="shared" si="1"/>
        <v>16577</v>
      </c>
      <c r="V30" s="58"/>
      <c r="W30" s="87">
        <v>0</v>
      </c>
      <c r="X30" s="58"/>
      <c r="Y30" s="58">
        <f>'งบกำไรขาดทุนเบ็ดเสร็จ 6m'!D18</f>
        <v>49127</v>
      </c>
      <c r="Z30" s="58"/>
      <c r="AA30" s="60">
        <f>SUM(U30:Y30)</f>
        <v>65704</v>
      </c>
      <c r="AB30" s="134">
        <f>+AA30-'งบกำไรขาดทุนเบ็ดเสร็จ 6m'!D20</f>
        <v>0</v>
      </c>
    </row>
    <row r="31" spans="1:30" ht="21.95" customHeight="1" thickBot="1">
      <c r="A31" s="135" t="s">
        <v>239</v>
      </c>
      <c r="B31" s="135"/>
      <c r="C31" s="63">
        <f>SUM(C24:C30)</f>
        <v>250000</v>
      </c>
      <c r="D31" s="58"/>
      <c r="E31" s="63">
        <f>SUM(E24:E30)</f>
        <v>478000</v>
      </c>
      <c r="F31" s="10"/>
      <c r="G31" s="63">
        <f t="shared" ref="G31:I31" si="2">SUM(G24:G30)</f>
        <v>13084</v>
      </c>
      <c r="H31" s="10"/>
      <c r="I31" s="63">
        <f t="shared" si="2"/>
        <v>-16</v>
      </c>
      <c r="J31" s="10"/>
      <c r="K31" s="63">
        <f>SUM(K24:K30)</f>
        <v>25000</v>
      </c>
      <c r="L31" s="55"/>
      <c r="M31" s="63">
        <f>SUM(M24:M30)</f>
        <v>4850000</v>
      </c>
      <c r="N31" s="58"/>
      <c r="O31" s="63">
        <f>SUM(O24:O30)</f>
        <v>19894944</v>
      </c>
      <c r="P31" s="55"/>
      <c r="Q31" s="63">
        <f>SUM(Q24:Q30)</f>
        <v>-54836</v>
      </c>
      <c r="R31" s="55"/>
      <c r="S31" s="63">
        <f>SUM(S24:S30)</f>
        <v>-358644</v>
      </c>
      <c r="U31" s="63">
        <f t="shared" si="1"/>
        <v>25097532</v>
      </c>
      <c r="V31" s="55"/>
      <c r="W31" s="63">
        <f>SUM(W24:W30)</f>
        <v>366561</v>
      </c>
      <c r="X31" s="55"/>
      <c r="Y31" s="63">
        <f>SUM(Y24:Y30)</f>
        <v>662823</v>
      </c>
      <c r="Z31" s="55"/>
      <c r="AA31" s="63">
        <f>SUM(AA24:AA30)</f>
        <v>26126916</v>
      </c>
      <c r="AB31" s="134">
        <f>+AA31-'งบฐานะการเงิน (2)'!D76</f>
        <v>0</v>
      </c>
    </row>
    <row r="32" spans="1:30" thickTop="1">
      <c r="A32" s="148"/>
      <c r="B32" s="149"/>
      <c r="L32" s="149"/>
      <c r="M32" s="149"/>
      <c r="N32" s="149"/>
      <c r="P32" s="149"/>
      <c r="Q32" s="149"/>
      <c r="R32" s="149"/>
    </row>
    <row r="33" spans="1:27" ht="23.25">
      <c r="A33" s="148"/>
      <c r="B33" s="149"/>
      <c r="L33" s="149"/>
      <c r="M33" s="149"/>
      <c r="N33" s="149"/>
      <c r="P33" s="149"/>
      <c r="Q33" s="149"/>
      <c r="R33" s="149"/>
    </row>
    <row r="34" spans="1:27" ht="23.25">
      <c r="A34" s="148"/>
      <c r="B34" s="149"/>
      <c r="L34" s="149"/>
      <c r="M34" s="149"/>
      <c r="N34" s="149"/>
      <c r="P34" s="149"/>
      <c r="Q34" s="149"/>
      <c r="R34" s="149"/>
    </row>
    <row r="35" spans="1:27" ht="23.25">
      <c r="A35" s="148"/>
      <c r="B35" s="149"/>
      <c r="L35" s="149"/>
      <c r="M35" s="149"/>
      <c r="N35" s="149"/>
      <c r="P35" s="149"/>
      <c r="Q35" s="149"/>
      <c r="R35" s="149"/>
    </row>
    <row r="36" spans="1:27" ht="23.25">
      <c r="A36" s="148"/>
      <c r="B36" s="149"/>
      <c r="L36" s="149"/>
      <c r="M36" s="149"/>
      <c r="N36" s="149"/>
      <c r="P36" s="149"/>
      <c r="Q36" s="149"/>
      <c r="R36" s="149"/>
    </row>
    <row r="37" spans="1:27" ht="23.25">
      <c r="A37" s="148"/>
      <c r="B37" s="149"/>
      <c r="L37" s="149"/>
      <c r="M37" s="149"/>
      <c r="N37" s="149"/>
      <c r="P37" s="149"/>
      <c r="Q37" s="149"/>
      <c r="R37" s="149"/>
    </row>
    <row r="38" spans="1:27" ht="23.25">
      <c r="A38" s="148"/>
      <c r="B38" s="149"/>
      <c r="L38" s="149"/>
      <c r="M38" s="149"/>
      <c r="N38" s="149"/>
      <c r="P38" s="149"/>
      <c r="Q38" s="149"/>
      <c r="R38" s="149"/>
    </row>
    <row r="39" spans="1:27" ht="23.25">
      <c r="A39" s="148"/>
      <c r="B39" s="149"/>
      <c r="L39" s="149"/>
      <c r="M39" s="149"/>
      <c r="N39" s="149"/>
      <c r="P39" s="149"/>
      <c r="Q39" s="149"/>
      <c r="R39" s="149"/>
    </row>
    <row r="40" spans="1:27" ht="24" customHeight="1">
      <c r="A40" s="99" t="s">
        <v>39</v>
      </c>
    </row>
    <row r="41" spans="1:27" ht="24" customHeight="1">
      <c r="C41" s="134"/>
      <c r="E41" s="134"/>
      <c r="G41" s="134"/>
      <c r="I41" s="134"/>
      <c r="K41" s="134"/>
      <c r="M41" s="134"/>
      <c r="O41" s="134"/>
      <c r="Q41" s="134"/>
      <c r="S41" s="134"/>
      <c r="U41" s="134"/>
      <c r="Y41" s="134"/>
      <c r="AA41" s="134"/>
    </row>
    <row r="42" spans="1:27" ht="24" customHeight="1">
      <c r="Q42" s="134">
        <f>+'งบฐานะการเงิน (2)'!F71-'งบฐานะการเงิน (2)'!D71+Q30</f>
        <v>0</v>
      </c>
      <c r="S42" s="134">
        <f>+'งบฐานะการเงิน (2)'!F72-'งบฐานะการเงิน (2)'!D72+S30</f>
        <v>0</v>
      </c>
      <c r="Y42" s="109">
        <f>+'งบฐานะการเงิน (2)'!D75-'งบฐานะการเงิน (2)'!F75-Y30-Y29</f>
        <v>0</v>
      </c>
    </row>
  </sheetData>
  <mergeCells count="10">
    <mergeCell ref="C8:U8"/>
    <mergeCell ref="K9:O9"/>
    <mergeCell ref="K10:M10"/>
    <mergeCell ref="A1:AA1"/>
    <mergeCell ref="A2:AA2"/>
    <mergeCell ref="A3:AA3"/>
    <mergeCell ref="A4:AA4"/>
    <mergeCell ref="A5:AA5"/>
    <mergeCell ref="C7:AA7"/>
    <mergeCell ref="Q9:S9"/>
  </mergeCells>
  <pageMargins left="1" right="0.3" top="1" bottom="0.5" header="0.59055118110236204" footer="0.31496062992126"/>
  <pageSetup paperSize="9" scale="56" fitToWidth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08EF5-898A-4D06-B966-DEF1238F14BE}">
  <dimension ref="A1:R38"/>
  <sheetViews>
    <sheetView view="pageBreakPreview" topLeftCell="A19" zoomScale="70" zoomScaleNormal="70" zoomScaleSheetLayoutView="70" zoomScalePageLayoutView="55" workbookViewId="0">
      <selection activeCell="N35" sqref="N35"/>
    </sheetView>
  </sheetViews>
  <sheetFormatPr defaultColWidth="9.42578125" defaultRowHeight="24" customHeight="1"/>
  <cols>
    <col min="1" max="1" width="88.42578125" style="99" customWidth="1"/>
    <col min="2" max="2" width="11.42578125" style="99" customWidth="1"/>
    <col min="3" max="3" width="2.5703125" style="99" customWidth="1"/>
    <col min="4" max="4" width="15.5703125" style="99" customWidth="1"/>
    <col min="5" max="5" width="1.5703125" style="99" customWidth="1"/>
    <col min="6" max="6" width="15.5703125" style="99" customWidth="1"/>
    <col min="7" max="7" width="1.5703125" style="99" customWidth="1"/>
    <col min="8" max="8" width="16.5703125" style="99" customWidth="1"/>
    <col min="9" max="9" width="1.42578125" style="99" customWidth="1"/>
    <col min="10" max="10" width="15.5703125" style="99" customWidth="1"/>
    <col min="11" max="11" width="1.5703125" style="99" customWidth="1"/>
    <col min="12" max="12" width="15.5703125" style="99" customWidth="1"/>
    <col min="13" max="13" width="1.5703125" style="99" customWidth="1"/>
    <col min="14" max="14" width="15.5703125" style="99" customWidth="1"/>
    <col min="15" max="15" width="1.5703125" style="99" customWidth="1"/>
    <col min="16" max="16" width="17.5703125" style="99" bestFit="1" customWidth="1"/>
    <col min="17" max="17" width="1.5703125" style="99" customWidth="1"/>
    <col min="18" max="18" width="15.5703125" style="99" customWidth="1"/>
    <col min="19" max="16384" width="9.42578125" style="99"/>
  </cols>
  <sheetData>
    <row r="1" spans="1:18" s="103" customFormat="1" ht="26.25">
      <c r="A1" s="208" t="s">
        <v>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</row>
    <row r="2" spans="1:18" s="103" customFormat="1" ht="26.25">
      <c r="A2" s="208" t="s">
        <v>234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</row>
    <row r="3" spans="1:18" s="103" customFormat="1" ht="26.25">
      <c r="A3" s="208" t="s">
        <v>237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</row>
    <row r="4" spans="1:18" s="103" customFormat="1" ht="26.25">
      <c r="A4" s="208" t="s">
        <v>5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</row>
    <row r="5" spans="1:18" ht="24" customHeight="1">
      <c r="A5" s="203" t="s">
        <v>1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</row>
    <row r="6" spans="1:18" ht="9" customHeight="1"/>
    <row r="7" spans="1:18" s="104" customFormat="1" ht="24" customHeight="1">
      <c r="B7" s="195" t="s">
        <v>2</v>
      </c>
      <c r="D7" s="207" t="s">
        <v>4</v>
      </c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</row>
    <row r="8" spans="1:18" s="104" customFormat="1" ht="24" customHeight="1">
      <c r="D8" s="195" t="s">
        <v>169</v>
      </c>
      <c r="F8" s="195" t="s">
        <v>134</v>
      </c>
      <c r="H8" s="120" t="s">
        <v>135</v>
      </c>
      <c r="J8" s="207" t="s">
        <v>72</v>
      </c>
      <c r="K8" s="207"/>
      <c r="L8" s="207"/>
      <c r="M8" s="207"/>
      <c r="N8" s="207"/>
      <c r="P8" s="195" t="s">
        <v>170</v>
      </c>
      <c r="R8" s="195" t="s">
        <v>132</v>
      </c>
    </row>
    <row r="9" spans="1:18" s="104" customFormat="1" ht="24" customHeight="1">
      <c r="D9" s="195" t="s">
        <v>171</v>
      </c>
      <c r="F9" s="121" t="s">
        <v>172</v>
      </c>
      <c r="H9" s="120" t="s">
        <v>143</v>
      </c>
      <c r="J9" s="207" t="s">
        <v>73</v>
      </c>
      <c r="K9" s="207"/>
      <c r="L9" s="207"/>
      <c r="M9" s="122"/>
      <c r="N9" s="123" t="s">
        <v>76</v>
      </c>
      <c r="O9" s="124"/>
      <c r="P9" s="195" t="s">
        <v>173</v>
      </c>
      <c r="Q9" s="124"/>
      <c r="R9" s="195" t="s">
        <v>62</v>
      </c>
    </row>
    <row r="10" spans="1:18" s="104" customFormat="1" ht="24" customHeight="1">
      <c r="B10" s="99"/>
      <c r="C10" s="195"/>
      <c r="E10" s="195"/>
      <c r="F10" s="121" t="s">
        <v>174</v>
      </c>
      <c r="H10" s="120" t="s">
        <v>150</v>
      </c>
      <c r="J10" s="195" t="s">
        <v>152</v>
      </c>
      <c r="L10" s="195" t="s">
        <v>175</v>
      </c>
      <c r="M10" s="122"/>
      <c r="N10" s="123"/>
      <c r="O10" s="124"/>
      <c r="P10" s="195" t="s">
        <v>176</v>
      </c>
      <c r="Q10" s="124"/>
      <c r="R10" s="195"/>
    </row>
    <row r="11" spans="1:18" s="104" customFormat="1" ht="24" customHeight="1">
      <c r="B11" s="125"/>
      <c r="C11" s="195"/>
      <c r="D11" s="195"/>
      <c r="E11" s="195"/>
      <c r="F11" s="195"/>
      <c r="J11" s="195" t="s">
        <v>157</v>
      </c>
      <c r="K11" s="29"/>
      <c r="L11" s="29" t="s">
        <v>161</v>
      </c>
      <c r="M11" s="123"/>
      <c r="O11" s="124"/>
      <c r="P11" s="123" t="s">
        <v>177</v>
      </c>
      <c r="Q11" s="124"/>
    </row>
    <row r="12" spans="1:18" s="104" customFormat="1" ht="24" customHeight="1">
      <c r="B12" s="125"/>
      <c r="C12" s="195"/>
      <c r="D12" s="126"/>
      <c r="E12" s="195"/>
      <c r="F12" s="126"/>
      <c r="H12" s="126"/>
      <c r="J12" s="126"/>
      <c r="K12" s="29"/>
      <c r="L12" s="30"/>
      <c r="M12" s="123"/>
      <c r="N12" s="127"/>
      <c r="O12" s="124"/>
      <c r="P12" s="127" t="s">
        <v>163</v>
      </c>
      <c r="Q12" s="124"/>
      <c r="R12" s="128"/>
    </row>
    <row r="13" spans="1:18" s="104" customFormat="1" ht="10.5" customHeight="1">
      <c r="B13" s="125"/>
      <c r="D13" s="195"/>
      <c r="E13" s="195"/>
      <c r="F13" s="195"/>
      <c r="J13" s="195"/>
      <c r="L13" s="29"/>
      <c r="N13" s="123"/>
    </row>
    <row r="14" spans="1:18" ht="24" customHeight="1">
      <c r="A14" s="129" t="s">
        <v>166</v>
      </c>
      <c r="B14" s="125"/>
      <c r="D14" s="1">
        <v>250000</v>
      </c>
      <c r="E14" s="1"/>
      <c r="F14" s="1">
        <v>478000</v>
      </c>
      <c r="G14" s="1"/>
      <c r="H14" s="1">
        <v>9265</v>
      </c>
      <c r="I14" s="1"/>
      <c r="J14" s="1">
        <v>25000</v>
      </c>
      <c r="K14" s="10"/>
      <c r="L14" s="1">
        <v>4850000</v>
      </c>
      <c r="M14" s="1"/>
      <c r="N14" s="1">
        <v>17167729</v>
      </c>
      <c r="O14" s="10"/>
      <c r="P14" s="1">
        <v>-89551</v>
      </c>
      <c r="Q14" s="10"/>
      <c r="R14" s="31">
        <f>SUM(D14:P14)</f>
        <v>22690443</v>
      </c>
    </row>
    <row r="15" spans="1:18" ht="24" customHeight="1">
      <c r="A15" s="130" t="s">
        <v>164</v>
      </c>
      <c r="B15" s="114"/>
      <c r="D15" s="1"/>
      <c r="E15" s="1"/>
      <c r="F15" s="1"/>
      <c r="G15" s="1"/>
      <c r="H15" s="1"/>
      <c r="I15" s="1"/>
      <c r="J15" s="1"/>
      <c r="K15" s="10"/>
      <c r="L15" s="1"/>
      <c r="M15" s="1"/>
      <c r="N15" s="18"/>
      <c r="O15" s="10"/>
      <c r="P15" s="18"/>
      <c r="Q15" s="10"/>
      <c r="R15" s="31"/>
    </row>
    <row r="16" spans="1:18" ht="24" customHeight="1">
      <c r="A16" s="131" t="s">
        <v>70</v>
      </c>
      <c r="B16" s="107">
        <v>20</v>
      </c>
      <c r="D16" s="32">
        <v>0</v>
      </c>
      <c r="E16" s="1"/>
      <c r="F16" s="32">
        <v>0</v>
      </c>
      <c r="G16" s="1"/>
      <c r="H16" s="1">
        <v>3238</v>
      </c>
      <c r="I16" s="1"/>
      <c r="J16" s="32">
        <v>0</v>
      </c>
      <c r="K16" s="10"/>
      <c r="L16" s="32">
        <v>0</v>
      </c>
      <c r="M16" s="1"/>
      <c r="N16" s="32">
        <v>0</v>
      </c>
      <c r="O16" s="10"/>
      <c r="P16" s="32">
        <v>0</v>
      </c>
      <c r="Q16" s="10"/>
      <c r="R16" s="31">
        <f>SUM(D16:P16)</f>
        <v>3238</v>
      </c>
    </row>
    <row r="17" spans="1:18" ht="24" customHeight="1">
      <c r="A17" s="188" t="s">
        <v>165</v>
      </c>
      <c r="B17" s="107">
        <v>21.1</v>
      </c>
      <c r="D17" s="32">
        <v>0</v>
      </c>
      <c r="E17" s="1"/>
      <c r="F17" s="32">
        <v>0</v>
      </c>
      <c r="G17" s="1"/>
      <c r="H17" s="32">
        <v>0</v>
      </c>
      <c r="I17" s="1"/>
      <c r="J17" s="32">
        <v>0</v>
      </c>
      <c r="K17" s="10"/>
      <c r="L17" s="32">
        <v>0</v>
      </c>
      <c r="M17" s="1"/>
      <c r="N17" s="1">
        <v>-737496</v>
      </c>
      <c r="O17" s="10"/>
      <c r="P17" s="32">
        <v>0</v>
      </c>
      <c r="Q17" s="10"/>
      <c r="R17" s="31">
        <f>SUM(D17:P17)</f>
        <v>-737496</v>
      </c>
    </row>
    <row r="18" spans="1:18" ht="24" customHeight="1">
      <c r="A18" s="131" t="s">
        <v>110</v>
      </c>
      <c r="B18" s="114"/>
      <c r="D18" s="32">
        <v>0</v>
      </c>
      <c r="E18" s="1"/>
      <c r="F18" s="32">
        <v>0</v>
      </c>
      <c r="G18" s="32"/>
      <c r="H18" s="32">
        <v>0</v>
      </c>
      <c r="I18" s="10"/>
      <c r="J18" s="32">
        <v>0</v>
      </c>
      <c r="K18" s="10"/>
      <c r="L18" s="32">
        <v>0</v>
      </c>
      <c r="M18" s="1"/>
      <c r="N18" s="18">
        <f>'งบกำไรขาดทุน 6m'!J41</f>
        <v>1437354</v>
      </c>
      <c r="O18" s="10"/>
      <c r="P18" s="32">
        <v>0</v>
      </c>
      <c r="Q18" s="10"/>
      <c r="R18" s="31">
        <f t="shared" ref="R18:R19" si="0">SUM(D18:P18)</f>
        <v>1437354</v>
      </c>
    </row>
    <row r="19" spans="1:18" ht="24" customHeight="1">
      <c r="A19" s="131" t="s">
        <v>168</v>
      </c>
      <c r="B19" s="64"/>
      <c r="D19" s="32">
        <v>0</v>
      </c>
      <c r="E19" s="1"/>
      <c r="F19" s="32">
        <v>0</v>
      </c>
      <c r="G19" s="32"/>
      <c r="H19" s="32">
        <v>0</v>
      </c>
      <c r="I19" s="10"/>
      <c r="J19" s="32">
        <v>0</v>
      </c>
      <c r="K19" s="10"/>
      <c r="L19" s="32">
        <v>0</v>
      </c>
      <c r="M19" s="1"/>
      <c r="N19" s="32">
        <v>0</v>
      </c>
      <c r="O19" s="10"/>
      <c r="P19" s="1">
        <f>'งบกำไรขาดทุนเบ็ดเสร็จ 6m'!J19</f>
        <v>69066</v>
      </c>
      <c r="Q19" s="10"/>
      <c r="R19" s="31">
        <f t="shared" si="0"/>
        <v>69066</v>
      </c>
    </row>
    <row r="20" spans="1:18" ht="24" customHeight="1" thickBot="1">
      <c r="A20" s="104" t="s">
        <v>238</v>
      </c>
      <c r="B20" s="132"/>
      <c r="D20" s="13">
        <f>SUM(D14:D19)</f>
        <v>250000</v>
      </c>
      <c r="E20" s="10"/>
      <c r="F20" s="13">
        <f>SUM(F14:F19)</f>
        <v>478000</v>
      </c>
      <c r="G20" s="10"/>
      <c r="H20" s="13">
        <f>SUM(H14:H19)</f>
        <v>12503</v>
      </c>
      <c r="I20" s="10"/>
      <c r="J20" s="13">
        <f>SUM(J14:J19)</f>
        <v>25000</v>
      </c>
      <c r="K20" s="10"/>
      <c r="L20" s="13">
        <f>SUM(L14:L19)</f>
        <v>4850000</v>
      </c>
      <c r="M20" s="1"/>
      <c r="N20" s="13">
        <f>SUM(N14:N19)</f>
        <v>17867587</v>
      </c>
      <c r="O20" s="10"/>
      <c r="P20" s="13">
        <f>SUM(P14:P19)</f>
        <v>-20485</v>
      </c>
      <c r="Q20" s="10"/>
      <c r="R20" s="13">
        <f>SUM(R14:R19)</f>
        <v>23462605</v>
      </c>
    </row>
    <row r="21" spans="1:18" s="104" customFormat="1" ht="15" customHeight="1" thickTop="1">
      <c r="B21" s="125"/>
      <c r="D21" s="195"/>
      <c r="E21" s="195"/>
      <c r="F21" s="195"/>
      <c r="J21" s="195"/>
      <c r="L21" s="29"/>
      <c r="N21" s="123"/>
    </row>
    <row r="22" spans="1:18" ht="24" customHeight="1">
      <c r="A22" s="129" t="s">
        <v>227</v>
      </c>
      <c r="B22" s="132"/>
      <c r="D22" s="1">
        <v>250000</v>
      </c>
      <c r="E22" s="1"/>
      <c r="F22" s="1">
        <v>478000</v>
      </c>
      <c r="G22" s="1"/>
      <c r="H22" s="1">
        <v>12110</v>
      </c>
      <c r="I22" s="1"/>
      <c r="J22" s="1">
        <v>25000</v>
      </c>
      <c r="K22" s="10"/>
      <c r="L22" s="1">
        <v>4850000</v>
      </c>
      <c r="M22" s="1"/>
      <c r="N22" s="1">
        <v>19063909</v>
      </c>
      <c r="O22" s="10"/>
      <c r="P22" s="1">
        <v>-324812</v>
      </c>
      <c r="Q22" s="10"/>
      <c r="R22" s="31">
        <f>SUM(D22:P22)</f>
        <v>24354207</v>
      </c>
    </row>
    <row r="23" spans="1:18" ht="24" customHeight="1">
      <c r="A23" s="130" t="s">
        <v>164</v>
      </c>
      <c r="B23" s="114"/>
      <c r="D23" s="32"/>
      <c r="E23" s="1"/>
      <c r="F23" s="32"/>
      <c r="G23" s="1"/>
      <c r="H23" s="1"/>
      <c r="I23" s="1"/>
      <c r="J23" s="32"/>
      <c r="K23" s="10"/>
      <c r="L23" s="32"/>
      <c r="M23" s="1"/>
      <c r="N23" s="18"/>
      <c r="O23" s="10"/>
      <c r="P23" s="18"/>
      <c r="Q23" s="10"/>
      <c r="R23" s="31"/>
    </row>
    <row r="24" spans="1:18" ht="24" customHeight="1">
      <c r="A24" s="131" t="s">
        <v>70</v>
      </c>
      <c r="B24" s="107">
        <v>20</v>
      </c>
      <c r="D24" s="32">
        <v>0</v>
      </c>
      <c r="E24" s="1"/>
      <c r="F24" s="32">
        <v>0</v>
      </c>
      <c r="G24" s="1"/>
      <c r="H24" s="1">
        <v>-444</v>
      </c>
      <c r="I24" s="1"/>
      <c r="J24" s="32">
        <v>0</v>
      </c>
      <c r="K24" s="10"/>
      <c r="L24" s="32">
        <v>0</v>
      </c>
      <c r="M24" s="1"/>
      <c r="N24" s="32">
        <v>0</v>
      </c>
      <c r="O24" s="10"/>
      <c r="P24" s="32">
        <v>0</v>
      </c>
      <c r="Q24" s="10"/>
      <c r="R24" s="31">
        <f t="shared" ref="R24:R27" si="1">SUM(D24:P24)</f>
        <v>-444</v>
      </c>
    </row>
    <row r="25" spans="1:18" ht="24" customHeight="1">
      <c r="A25" s="188" t="s">
        <v>165</v>
      </c>
      <c r="B25" s="107">
        <v>21.2</v>
      </c>
      <c r="D25" s="32">
        <v>0</v>
      </c>
      <c r="E25" s="1"/>
      <c r="F25" s="32">
        <v>0</v>
      </c>
      <c r="G25" s="1"/>
      <c r="H25" s="32">
        <v>0</v>
      </c>
      <c r="I25" s="1"/>
      <c r="J25" s="32">
        <v>0</v>
      </c>
      <c r="K25" s="10"/>
      <c r="L25" s="32">
        <v>0</v>
      </c>
      <c r="M25" s="1"/>
      <c r="N25" s="1">
        <v>-737145</v>
      </c>
      <c r="O25" s="10"/>
      <c r="P25" s="32">
        <v>0</v>
      </c>
      <c r="Q25" s="10"/>
      <c r="R25" s="31">
        <f t="shared" si="1"/>
        <v>-737145</v>
      </c>
    </row>
    <row r="26" spans="1:18" ht="24" customHeight="1">
      <c r="A26" s="131" t="s">
        <v>110</v>
      </c>
      <c r="B26" s="64"/>
      <c r="D26" s="32">
        <v>0</v>
      </c>
      <c r="E26" s="1"/>
      <c r="F26" s="32">
        <v>0</v>
      </c>
      <c r="G26" s="1"/>
      <c r="H26" s="32">
        <v>0</v>
      </c>
      <c r="I26" s="1"/>
      <c r="J26" s="32">
        <v>0</v>
      </c>
      <c r="K26" s="10"/>
      <c r="L26" s="32">
        <v>0</v>
      </c>
      <c r="M26" s="1"/>
      <c r="N26" s="1">
        <f>'งบกำไรขาดทุน 6m'!H41</f>
        <v>1361323</v>
      </c>
      <c r="O26" s="10"/>
      <c r="P26" s="32">
        <v>0</v>
      </c>
      <c r="Q26" s="10"/>
      <c r="R26" s="31">
        <f t="shared" si="1"/>
        <v>1361323</v>
      </c>
    </row>
    <row r="27" spans="1:18" ht="24" customHeight="1">
      <c r="A27" s="131" t="s">
        <v>178</v>
      </c>
      <c r="B27" s="64"/>
      <c r="D27" s="32">
        <v>0</v>
      </c>
      <c r="E27" s="1"/>
      <c r="F27" s="32">
        <v>0</v>
      </c>
      <c r="G27" s="1"/>
      <c r="H27" s="32">
        <v>0</v>
      </c>
      <c r="I27" s="1"/>
      <c r="J27" s="32">
        <v>0</v>
      </c>
      <c r="K27" s="10"/>
      <c r="L27" s="32">
        <v>0</v>
      </c>
      <c r="M27" s="1"/>
      <c r="N27" s="32">
        <v>0</v>
      </c>
      <c r="O27" s="10"/>
      <c r="P27" s="31">
        <f>'งบกำไรขาดทุนเบ็ดเสร็จ 6m'!H19</f>
        <v>-33832</v>
      </c>
      <c r="Q27" s="10"/>
      <c r="R27" s="31">
        <f t="shared" si="1"/>
        <v>-33832</v>
      </c>
    </row>
    <row r="28" spans="1:18" ht="24" customHeight="1" thickBot="1">
      <c r="A28" s="104" t="s">
        <v>239</v>
      </c>
      <c r="B28" s="132"/>
      <c r="D28" s="13">
        <f>SUM(D22:D27)</f>
        <v>250000</v>
      </c>
      <c r="E28" s="10"/>
      <c r="F28" s="13">
        <f>SUM(F22:F27)</f>
        <v>478000</v>
      </c>
      <c r="G28" s="10"/>
      <c r="H28" s="13">
        <f>SUM(H22:H27)</f>
        <v>11666</v>
      </c>
      <c r="I28" s="10"/>
      <c r="J28" s="13">
        <f>SUM(J22:J27)</f>
        <v>25000</v>
      </c>
      <c r="K28" s="10"/>
      <c r="L28" s="13">
        <f>SUM(L22:L27)</f>
        <v>4850000</v>
      </c>
      <c r="M28" s="1"/>
      <c r="N28" s="13">
        <f>SUM(N22:N27)</f>
        <v>19688087</v>
      </c>
      <c r="O28" s="10"/>
      <c r="P28" s="13">
        <f>SUM(P22:P27)</f>
        <v>-358644</v>
      </c>
      <c r="Q28" s="10"/>
      <c r="R28" s="13">
        <f>SUM(R22:R27)</f>
        <v>24944109</v>
      </c>
    </row>
    <row r="29" spans="1:18" s="104" customFormat="1" ht="24" customHeight="1" thickTop="1">
      <c r="B29" s="125"/>
      <c r="D29" s="195"/>
      <c r="E29" s="195"/>
      <c r="F29" s="195"/>
      <c r="J29" s="195"/>
      <c r="L29" s="29"/>
      <c r="N29" s="123"/>
      <c r="R29" s="133"/>
    </row>
    <row r="30" spans="1:18" s="104" customFormat="1" ht="24" customHeight="1">
      <c r="B30" s="125"/>
      <c r="D30" s="195"/>
      <c r="E30" s="195"/>
      <c r="F30" s="195"/>
      <c r="J30" s="195"/>
      <c r="L30" s="29"/>
      <c r="N30" s="123"/>
      <c r="R30" s="133"/>
    </row>
    <row r="31" spans="1:18" s="104" customFormat="1" ht="24" customHeight="1">
      <c r="B31" s="125"/>
      <c r="D31" s="195"/>
      <c r="E31" s="195"/>
      <c r="F31" s="195"/>
      <c r="J31" s="195"/>
      <c r="L31" s="29"/>
      <c r="N31" s="123"/>
      <c r="R31" s="133"/>
    </row>
    <row r="32" spans="1:18" s="104" customFormat="1" ht="24" customHeight="1">
      <c r="B32" s="125"/>
      <c r="D32" s="195"/>
      <c r="E32" s="195"/>
      <c r="F32" s="195"/>
      <c r="J32" s="195"/>
      <c r="L32" s="29"/>
      <c r="N32" s="123"/>
      <c r="R32" s="133"/>
    </row>
    <row r="33" spans="1:18" s="104" customFormat="1" ht="24" customHeight="1">
      <c r="B33" s="125"/>
      <c r="D33" s="195"/>
      <c r="E33" s="195"/>
      <c r="F33" s="195"/>
      <c r="J33" s="195"/>
      <c r="L33" s="29"/>
      <c r="N33" s="123"/>
      <c r="R33" s="133"/>
    </row>
    <row r="34" spans="1:18" s="104" customFormat="1" ht="24" customHeight="1">
      <c r="B34" s="125"/>
      <c r="D34" s="195"/>
      <c r="E34" s="195"/>
      <c r="F34" s="195"/>
      <c r="J34" s="195"/>
      <c r="L34" s="29"/>
      <c r="N34" s="123"/>
      <c r="R34" s="133"/>
    </row>
    <row r="35" spans="1:18" s="104" customFormat="1" ht="24" customHeight="1">
      <c r="B35" s="125"/>
      <c r="D35" s="195"/>
      <c r="E35" s="195"/>
      <c r="F35" s="195"/>
      <c r="J35" s="195"/>
      <c r="L35" s="29"/>
      <c r="N35" s="123"/>
      <c r="R35" s="133"/>
    </row>
    <row r="36" spans="1:18" s="104" customFormat="1" ht="24" customHeight="1">
      <c r="B36" s="125"/>
      <c r="D36" s="195"/>
      <c r="E36" s="195"/>
      <c r="F36" s="195"/>
      <c r="J36" s="195"/>
      <c r="L36" s="29"/>
      <c r="N36" s="123"/>
      <c r="R36" s="133"/>
    </row>
    <row r="37" spans="1:18" ht="24" customHeight="1">
      <c r="A37" s="99" t="s">
        <v>39</v>
      </c>
    </row>
    <row r="38" spans="1:18" ht="24" customHeight="1">
      <c r="D38" s="134">
        <f>+D28-'งบฐานะการเงิน (2)'!H59</f>
        <v>0</v>
      </c>
      <c r="F38" s="134">
        <f>+F28-'งบฐานะการเงิน (2)'!H61</f>
        <v>0</v>
      </c>
      <c r="H38" s="134">
        <f>+H28-'งบฐานะการเงิน (2)'!H63</f>
        <v>0</v>
      </c>
      <c r="J38" s="134">
        <f>+J28-'งบฐานะการเงิน (2)'!H67</f>
        <v>0</v>
      </c>
      <c r="L38" s="134">
        <f>+L28-'งบฐานะการเงิน (2)'!H68</f>
        <v>0</v>
      </c>
      <c r="N38" s="134">
        <f>+N28-'งบฐานะการเงิน (2)'!H69</f>
        <v>0</v>
      </c>
      <c r="P38" s="134">
        <f>+P28-'งบฐานะการเงิน (2)'!H72</f>
        <v>0</v>
      </c>
      <c r="R38" s="134">
        <f>+R28-'งบฐานะการเงิน (2)'!H76</f>
        <v>0</v>
      </c>
    </row>
  </sheetData>
  <mergeCells count="8">
    <mergeCell ref="J8:N8"/>
    <mergeCell ref="J9:L9"/>
    <mergeCell ref="A1:R1"/>
    <mergeCell ref="A2:R2"/>
    <mergeCell ref="A3:R3"/>
    <mergeCell ref="A4:R4"/>
    <mergeCell ref="A5:R5"/>
    <mergeCell ref="D7:R7"/>
  </mergeCells>
  <pageMargins left="1" right="0.3" top="1" bottom="0.5" header="0.59055118110236204" footer="0.31496062992126"/>
  <pageSetup paperSize="9" scale="57" fitToWidth="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C0AC8-BFAF-4CF4-A816-6B167A03AFB4}">
  <sheetPr>
    <tabColor rgb="FFFF3399"/>
  </sheetPr>
  <dimension ref="A1:M170"/>
  <sheetViews>
    <sheetView tabSelected="1" view="pageBreakPreview" topLeftCell="A26" zoomScaleNormal="80" zoomScaleSheetLayoutView="100" zoomScalePageLayoutView="60" workbookViewId="0">
      <selection activeCell="D37" sqref="D37"/>
    </sheetView>
  </sheetViews>
  <sheetFormatPr defaultColWidth="9.42578125" defaultRowHeight="24" customHeight="1"/>
  <cols>
    <col min="1" max="1" width="92.7109375" style="99" customWidth="1"/>
    <col min="2" max="2" width="9.85546875" style="73" customWidth="1"/>
    <col min="3" max="3" width="1.42578125" style="99" customWidth="1"/>
    <col min="4" max="4" width="13.5703125" style="99" customWidth="1"/>
    <col min="5" max="5" width="1.5703125" style="99" customWidth="1"/>
    <col min="6" max="6" width="13.5703125" style="99" customWidth="1"/>
    <col min="7" max="7" width="1.5703125" style="99" customWidth="1"/>
    <col min="8" max="8" width="13.5703125" style="109" customWidth="1"/>
    <col min="9" max="9" width="1.5703125" style="109" customWidth="1"/>
    <col min="10" max="10" width="13.5703125" style="109" customWidth="1"/>
    <col min="11" max="11" width="14.42578125" style="3" customWidth="1"/>
    <col min="12" max="12" width="18.5703125" style="98" customWidth="1"/>
    <col min="13" max="13" width="12.42578125" style="98" bestFit="1" customWidth="1"/>
    <col min="14" max="16384" width="9.42578125" style="99"/>
  </cols>
  <sheetData>
    <row r="1" spans="1:12" ht="24" customHeight="1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2" ht="24" customHeight="1">
      <c r="A2" s="198" t="s">
        <v>179</v>
      </c>
      <c r="B2" s="198"/>
      <c r="C2" s="198"/>
      <c r="D2" s="198"/>
      <c r="E2" s="198"/>
      <c r="F2" s="198"/>
      <c r="G2" s="198"/>
      <c r="H2" s="198"/>
      <c r="I2" s="198"/>
      <c r="J2" s="198"/>
    </row>
    <row r="3" spans="1:12" ht="24" customHeight="1">
      <c r="A3" s="199" t="s">
        <v>237</v>
      </c>
      <c r="B3" s="199"/>
      <c r="C3" s="199"/>
      <c r="D3" s="199"/>
      <c r="E3" s="199"/>
      <c r="F3" s="199"/>
      <c r="G3" s="199"/>
      <c r="H3" s="199"/>
      <c r="I3" s="199"/>
      <c r="J3" s="199"/>
    </row>
    <row r="4" spans="1:12" ht="24" customHeight="1">
      <c r="A4" s="199" t="s">
        <v>5</v>
      </c>
      <c r="B4" s="199"/>
      <c r="C4" s="199"/>
      <c r="D4" s="199"/>
      <c r="E4" s="199"/>
      <c r="F4" s="199"/>
      <c r="G4" s="199"/>
      <c r="H4" s="199"/>
      <c r="I4" s="199"/>
      <c r="J4" s="199"/>
    </row>
    <row r="5" spans="1:12" ht="24" customHeight="1">
      <c r="A5" s="203" t="s">
        <v>1</v>
      </c>
      <c r="B5" s="203"/>
      <c r="C5" s="203"/>
      <c r="D5" s="203"/>
      <c r="E5" s="203"/>
      <c r="F5" s="203"/>
      <c r="G5" s="203"/>
      <c r="H5" s="203"/>
      <c r="I5" s="203"/>
      <c r="J5" s="203"/>
    </row>
    <row r="6" spans="1:12" ht="9" customHeight="1">
      <c r="A6" s="100"/>
      <c r="B6" s="67"/>
      <c r="C6" s="100"/>
      <c r="D6" s="7"/>
      <c r="E6" s="100"/>
      <c r="F6" s="7"/>
      <c r="G6" s="7"/>
      <c r="H6" s="7"/>
      <c r="I6" s="100"/>
      <c r="J6" s="7"/>
    </row>
    <row r="7" spans="1:12" ht="23.25" customHeight="1">
      <c r="A7" s="101"/>
      <c r="B7" s="195" t="s">
        <v>2</v>
      </c>
      <c r="D7" s="201" t="s">
        <v>3</v>
      </c>
      <c r="E7" s="201"/>
      <c r="F7" s="201"/>
      <c r="G7" s="102"/>
      <c r="H7" s="202" t="s">
        <v>4</v>
      </c>
      <c r="I7" s="202"/>
      <c r="J7" s="202"/>
    </row>
    <row r="8" spans="1:12" ht="23.25" customHeight="1">
      <c r="A8" s="101"/>
      <c r="B8" s="68"/>
      <c r="C8" s="103"/>
      <c r="D8" s="210" t="s">
        <v>240</v>
      </c>
      <c r="E8" s="210"/>
      <c r="F8" s="210"/>
      <c r="G8" s="104"/>
      <c r="H8" s="204" t="s">
        <v>240</v>
      </c>
      <c r="I8" s="204"/>
      <c r="J8" s="204"/>
    </row>
    <row r="9" spans="1:12" ht="23.25" customHeight="1">
      <c r="A9" s="101"/>
      <c r="B9" s="68"/>
      <c r="C9" s="103"/>
      <c r="D9" s="192" t="s">
        <v>86</v>
      </c>
      <c r="E9" s="192"/>
      <c r="F9" s="192" t="s">
        <v>86</v>
      </c>
      <c r="G9" s="104"/>
      <c r="H9" s="192" t="s">
        <v>86</v>
      </c>
      <c r="I9" s="192"/>
      <c r="J9" s="192" t="s">
        <v>86</v>
      </c>
    </row>
    <row r="10" spans="1:12" ht="23.25" customHeight="1">
      <c r="A10" s="101"/>
      <c r="B10" s="68"/>
      <c r="C10" s="103"/>
      <c r="D10" s="192" t="s">
        <v>236</v>
      </c>
      <c r="F10" s="192" t="s">
        <v>236</v>
      </c>
      <c r="G10" s="104"/>
      <c r="H10" s="192" t="s">
        <v>236</v>
      </c>
      <c r="I10" s="99"/>
      <c r="J10" s="192" t="s">
        <v>236</v>
      </c>
    </row>
    <row r="11" spans="1:12" ht="23.25" customHeight="1">
      <c r="A11" s="101"/>
      <c r="B11" s="68"/>
      <c r="C11" s="103"/>
      <c r="D11" s="191">
        <v>2567</v>
      </c>
      <c r="F11" s="195">
        <v>2566</v>
      </c>
      <c r="G11" s="104"/>
      <c r="H11" s="191">
        <v>2567</v>
      </c>
      <c r="I11" s="99"/>
      <c r="J11" s="195">
        <v>2566</v>
      </c>
    </row>
    <row r="12" spans="1:12" ht="23.25" customHeight="1">
      <c r="A12" s="14" t="s">
        <v>180</v>
      </c>
      <c r="B12" s="69"/>
      <c r="C12" s="14"/>
      <c r="D12" s="14"/>
      <c r="E12" s="15"/>
      <c r="F12" s="14"/>
      <c r="G12" s="16"/>
      <c r="H12" s="2"/>
      <c r="I12" s="2"/>
      <c r="J12" s="2"/>
    </row>
    <row r="13" spans="1:12" ht="23.25" customHeight="1">
      <c r="A13" s="17" t="s">
        <v>110</v>
      </c>
      <c r="B13" s="70"/>
      <c r="C13" s="17"/>
      <c r="D13" s="18">
        <f>'งบกำไรขาดทุน 6m'!D38</f>
        <v>1370563</v>
      </c>
      <c r="E13" s="97"/>
      <c r="F13" s="18">
        <f>'งบกำไรขาดทุน 6m'!F38</f>
        <v>1507735</v>
      </c>
      <c r="G13" s="97"/>
      <c r="H13" s="18">
        <f>'งบกำไรขาดทุน 6m'!H38</f>
        <v>1361323</v>
      </c>
      <c r="I13" s="97"/>
      <c r="J13" s="1">
        <f>'งบกำไรขาดทุน 6m'!J38</f>
        <v>1437354</v>
      </c>
      <c r="L13" s="105"/>
    </row>
    <row r="14" spans="1:12" ht="23.25" customHeight="1">
      <c r="A14" s="17" t="s">
        <v>181</v>
      </c>
      <c r="B14" s="70"/>
      <c r="C14" s="17"/>
      <c r="D14" s="18"/>
      <c r="E14" s="97"/>
      <c r="F14" s="18"/>
      <c r="G14" s="97"/>
      <c r="H14" s="97"/>
      <c r="I14" s="97"/>
      <c r="J14" s="97"/>
      <c r="L14" s="105"/>
    </row>
    <row r="15" spans="1:12" ht="23.25" customHeight="1">
      <c r="A15" s="19" t="s">
        <v>182</v>
      </c>
      <c r="B15" s="70"/>
      <c r="C15" s="17"/>
      <c r="D15" s="18">
        <f>'งบกำไรขาดทุน 6m'!D37</f>
        <v>339545</v>
      </c>
      <c r="E15" s="97"/>
      <c r="F15" s="18">
        <f>'งบกำไรขาดทุน 6m'!F37</f>
        <v>379305</v>
      </c>
      <c r="G15" s="97"/>
      <c r="H15" s="1">
        <f>'งบกำไรขาดทุน 6m'!H37</f>
        <v>304270</v>
      </c>
      <c r="I15" s="97"/>
      <c r="J15" s="1">
        <f>'งบกำไรขาดทุน 6m'!J37</f>
        <v>322238</v>
      </c>
      <c r="L15" s="105"/>
    </row>
    <row r="16" spans="1:12" ht="23.25" customHeight="1">
      <c r="A16" s="19" t="s">
        <v>107</v>
      </c>
      <c r="B16" s="70"/>
      <c r="C16" s="17"/>
      <c r="D16" s="18">
        <f>+'งบกำไรขาดทุน 6m'!D35</f>
        <v>4074776</v>
      </c>
      <c r="E16" s="97"/>
      <c r="F16" s="18">
        <v>4042640</v>
      </c>
      <c r="G16" s="97"/>
      <c r="H16" s="1">
        <f>+'งบกำไรขาดทุน 6m'!H35</f>
        <v>3869580</v>
      </c>
      <c r="I16" s="97"/>
      <c r="J16" s="1">
        <v>3944881</v>
      </c>
      <c r="L16" s="105"/>
    </row>
    <row r="17" spans="1:13" ht="23.25" customHeight="1">
      <c r="A17" s="19" t="s">
        <v>126</v>
      </c>
      <c r="B17" s="71"/>
      <c r="C17" s="19"/>
      <c r="D17" s="96">
        <v>0</v>
      </c>
      <c r="E17" s="97"/>
      <c r="F17" s="18">
        <v>4341</v>
      </c>
      <c r="G17" s="97"/>
      <c r="H17" s="96">
        <v>0</v>
      </c>
      <c r="I17" s="97"/>
      <c r="J17" s="18">
        <v>4341</v>
      </c>
      <c r="L17" s="105"/>
      <c r="M17" s="99"/>
    </row>
    <row r="18" spans="1:13" ht="23.25" customHeight="1">
      <c r="A18" s="19" t="s">
        <v>183</v>
      </c>
      <c r="B18" s="71"/>
      <c r="C18" s="19"/>
      <c r="D18" s="1">
        <v>359214</v>
      </c>
      <c r="E18" s="97"/>
      <c r="F18" s="1">
        <v>381679</v>
      </c>
      <c r="G18" s="97"/>
      <c r="H18" s="1">
        <v>306177</v>
      </c>
      <c r="I18" s="97"/>
      <c r="J18" s="1">
        <v>330621</v>
      </c>
      <c r="L18" s="105"/>
      <c r="M18" s="99"/>
    </row>
    <row r="19" spans="1:13" ht="23.25" customHeight="1">
      <c r="A19" s="19" t="s">
        <v>184</v>
      </c>
      <c r="B19" s="71"/>
      <c r="C19" s="19"/>
      <c r="D19" s="1">
        <v>139190</v>
      </c>
      <c r="E19" s="97"/>
      <c r="F19" s="1">
        <v>130486</v>
      </c>
      <c r="G19" s="97"/>
      <c r="H19" s="1">
        <v>118845</v>
      </c>
      <c r="I19" s="97"/>
      <c r="J19" s="1">
        <v>107812</v>
      </c>
      <c r="L19" s="105"/>
      <c r="M19" s="99"/>
    </row>
    <row r="20" spans="1:13" ht="23.25" customHeight="1">
      <c r="A20" s="19" t="s">
        <v>185</v>
      </c>
      <c r="B20" s="71"/>
      <c r="C20" s="19"/>
      <c r="D20" s="1"/>
      <c r="E20" s="97"/>
      <c r="F20" s="1"/>
      <c r="G20" s="97"/>
      <c r="H20" s="1"/>
      <c r="I20" s="97"/>
      <c r="J20" s="1"/>
      <c r="L20" s="105"/>
      <c r="M20" s="99"/>
    </row>
    <row r="21" spans="1:13" ht="23.25" customHeight="1">
      <c r="A21" s="25" t="s">
        <v>186</v>
      </c>
      <c r="B21" s="71"/>
      <c r="C21" s="19"/>
      <c r="D21" s="1">
        <f>+'งบกำไรขาดทุน 6m'!D31</f>
        <v>1380</v>
      </c>
      <c r="E21" s="97"/>
      <c r="F21" s="1">
        <v>1790</v>
      </c>
      <c r="G21" s="97"/>
      <c r="H21" s="1">
        <f>+'งบกำไรขาดทุน 6m'!H31</f>
        <v>1539</v>
      </c>
      <c r="I21" s="97"/>
      <c r="J21" s="1">
        <v>1931</v>
      </c>
      <c r="L21" s="105"/>
      <c r="M21" s="99"/>
    </row>
    <row r="22" spans="1:13" ht="23.25" customHeight="1">
      <c r="A22" s="19" t="s">
        <v>187</v>
      </c>
      <c r="B22" s="107">
        <v>19</v>
      </c>
      <c r="C22" s="19"/>
      <c r="D22" s="1">
        <v>47635</v>
      </c>
      <c r="E22" s="97"/>
      <c r="F22" s="1">
        <v>35090</v>
      </c>
      <c r="G22" s="97"/>
      <c r="H22" s="1">
        <v>43180</v>
      </c>
      <c r="I22" s="97"/>
      <c r="J22" s="1">
        <v>31188</v>
      </c>
      <c r="L22" s="105"/>
      <c r="M22" s="99"/>
    </row>
    <row r="23" spans="1:13" ht="23.25" customHeight="1">
      <c r="A23" s="19" t="s">
        <v>188</v>
      </c>
      <c r="B23" s="107">
        <v>20</v>
      </c>
      <c r="C23" s="19"/>
      <c r="D23" s="1">
        <v>6010</v>
      </c>
      <c r="E23" s="97"/>
      <c r="F23" s="1">
        <v>10902</v>
      </c>
      <c r="G23" s="97"/>
      <c r="H23" s="1">
        <v>5339</v>
      </c>
      <c r="I23" s="97"/>
      <c r="J23" s="1">
        <v>8937</v>
      </c>
      <c r="L23" s="105"/>
      <c r="M23" s="99"/>
    </row>
    <row r="24" spans="1:13" ht="23.25" customHeight="1">
      <c r="A24" s="19" t="s">
        <v>93</v>
      </c>
      <c r="B24" s="107"/>
      <c r="C24" s="19"/>
      <c r="D24" s="1">
        <f>-'งบกำไรขาดทุน 6m'!D18</f>
        <v>-172092</v>
      </c>
      <c r="E24" s="97"/>
      <c r="F24" s="1">
        <v>-167108</v>
      </c>
      <c r="G24" s="97"/>
      <c r="H24" s="1">
        <f>-'งบกำไรขาดทุน 6m'!H18</f>
        <v>-172092</v>
      </c>
      <c r="I24" s="97"/>
      <c r="J24" s="1">
        <v>-167108</v>
      </c>
      <c r="L24" s="105"/>
      <c r="M24" s="99"/>
    </row>
    <row r="25" spans="1:13" ht="23.25" customHeight="1">
      <c r="A25" s="19" t="s">
        <v>247</v>
      </c>
      <c r="B25" s="71"/>
      <c r="C25" s="19"/>
      <c r="D25" s="106">
        <v>0</v>
      </c>
      <c r="E25" s="97"/>
      <c r="F25" s="106">
        <v>0</v>
      </c>
      <c r="G25" s="97"/>
      <c r="H25" s="1">
        <v>4730</v>
      </c>
      <c r="I25" s="97"/>
      <c r="J25" s="1">
        <v>682</v>
      </c>
      <c r="L25" s="105"/>
      <c r="M25" s="99"/>
    </row>
    <row r="26" spans="1:13" ht="23.25" customHeight="1">
      <c r="A26" s="19" t="s">
        <v>189</v>
      </c>
      <c r="B26" s="71"/>
      <c r="C26" s="19"/>
      <c r="D26" s="1">
        <v>-6732001</v>
      </c>
      <c r="E26" s="97"/>
      <c r="F26" s="1">
        <v>-7054660</v>
      </c>
      <c r="G26" s="97"/>
      <c r="H26" s="1">
        <v>-5894885</v>
      </c>
      <c r="I26" s="97"/>
      <c r="J26" s="1">
        <v>-6363454</v>
      </c>
      <c r="L26" s="105"/>
      <c r="M26" s="99"/>
    </row>
    <row r="27" spans="1:13" ht="23.25" customHeight="1">
      <c r="A27" s="19" t="s">
        <v>248</v>
      </c>
      <c r="B27" s="71"/>
      <c r="C27" s="19"/>
      <c r="D27" s="1">
        <v>-1124</v>
      </c>
      <c r="E27" s="97"/>
      <c r="F27" s="1">
        <v>-190</v>
      </c>
      <c r="G27" s="97"/>
      <c r="H27" s="1">
        <v>-482</v>
      </c>
      <c r="I27" s="97"/>
      <c r="J27" s="1">
        <v>-190</v>
      </c>
      <c r="L27" s="105"/>
      <c r="M27" s="99"/>
    </row>
    <row r="28" spans="1:13" ht="23.25" customHeight="1">
      <c r="A28" s="19" t="s">
        <v>96</v>
      </c>
      <c r="B28" s="71"/>
      <c r="C28" s="19"/>
      <c r="D28" s="96">
        <v>0</v>
      </c>
      <c r="E28" s="97"/>
      <c r="F28" s="106">
        <v>0</v>
      </c>
      <c r="G28" s="97"/>
      <c r="H28" s="1">
        <f>-'งบกำไรขาดทุน 6m'!H21</f>
        <v>-140600</v>
      </c>
      <c r="I28" s="97"/>
      <c r="J28" s="1">
        <v>-140600</v>
      </c>
      <c r="L28" s="105"/>
      <c r="M28" s="99"/>
    </row>
    <row r="29" spans="1:13" ht="23.25" customHeight="1">
      <c r="A29" s="19" t="s">
        <v>106</v>
      </c>
      <c r="B29" s="72"/>
      <c r="C29" s="19"/>
      <c r="D29" s="1">
        <f>+'งบกำไรขาดทุน 6m'!D34</f>
        <v>1116439</v>
      </c>
      <c r="E29" s="97"/>
      <c r="F29" s="1">
        <v>1101120</v>
      </c>
      <c r="G29" s="97"/>
      <c r="H29" s="20">
        <f>+'งบกำไรขาดทุน 6m'!H34</f>
        <v>1050420</v>
      </c>
      <c r="I29" s="97"/>
      <c r="J29" s="20">
        <v>1081517</v>
      </c>
      <c r="L29" s="105"/>
      <c r="M29" s="99"/>
    </row>
    <row r="30" spans="1:13" ht="23.25" customHeight="1">
      <c r="A30" s="21"/>
      <c r="B30" s="88"/>
      <c r="C30" s="21"/>
      <c r="D30" s="23">
        <f>SUM(D13:D29)</f>
        <v>549535</v>
      </c>
      <c r="E30" s="97"/>
      <c r="F30" s="23">
        <f>SUM(F13:F29)</f>
        <v>373130</v>
      </c>
      <c r="G30" s="97"/>
      <c r="H30" s="23">
        <f>SUM(H13:H29)</f>
        <v>857344</v>
      </c>
      <c r="I30" s="97"/>
      <c r="J30" s="108">
        <f>SUM(J13:J29)</f>
        <v>600150</v>
      </c>
      <c r="L30" s="105"/>
      <c r="M30" s="99"/>
    </row>
    <row r="31" spans="1:13" ht="23.25" customHeight="1">
      <c r="A31" s="17" t="s">
        <v>190</v>
      </c>
      <c r="B31" s="88"/>
      <c r="C31" s="21"/>
      <c r="D31" s="81"/>
      <c r="E31" s="97"/>
      <c r="F31" s="81"/>
      <c r="G31" s="97"/>
      <c r="H31" s="81"/>
      <c r="I31" s="97"/>
      <c r="L31" s="105"/>
      <c r="M31" s="99"/>
    </row>
    <row r="32" spans="1:13" ht="23.25" customHeight="1">
      <c r="A32" s="17" t="s">
        <v>191</v>
      </c>
      <c r="B32" s="70"/>
      <c r="C32" s="17"/>
      <c r="D32" s="97"/>
      <c r="E32" s="97"/>
      <c r="F32" s="97"/>
      <c r="G32" s="97"/>
      <c r="H32" s="97"/>
      <c r="I32" s="97"/>
      <c r="J32" s="97"/>
      <c r="L32" s="105"/>
      <c r="M32" s="99"/>
    </row>
    <row r="33" spans="1:13" ht="23.25" customHeight="1">
      <c r="A33" s="19" t="s">
        <v>10</v>
      </c>
      <c r="B33" s="71"/>
      <c r="C33" s="19"/>
      <c r="D33" s="97">
        <v>-4218023</v>
      </c>
      <c r="E33" s="97"/>
      <c r="F33" s="97">
        <v>-4036243</v>
      </c>
      <c r="G33" s="109"/>
      <c r="H33" s="1">
        <v>-3014154</v>
      </c>
      <c r="J33" s="1">
        <v>-3611619</v>
      </c>
      <c r="L33" s="105"/>
      <c r="M33" s="99"/>
    </row>
    <row r="34" spans="1:13" ht="23.25" customHeight="1">
      <c r="A34" s="19" t="s">
        <v>25</v>
      </c>
      <c r="B34" s="71"/>
      <c r="C34" s="19"/>
      <c r="D34" s="97">
        <v>2436</v>
      </c>
      <c r="E34" s="97"/>
      <c r="F34" s="97">
        <v>-41695</v>
      </c>
      <c r="G34" s="109"/>
      <c r="H34" s="106">
        <v>0</v>
      </c>
      <c r="J34" s="106">
        <v>0</v>
      </c>
      <c r="L34" s="3">
        <f>+งบฐานะการเงิน!D18-งบฐานะการเงิน!F18+งบฐานะการเงิน!D34-งบฐานะการเงิน!F34+D34</f>
        <v>0</v>
      </c>
      <c r="M34" s="99"/>
    </row>
    <row r="35" spans="1:13" ht="23.25" customHeight="1">
      <c r="A35" s="19" t="s">
        <v>19</v>
      </c>
      <c r="B35" s="71"/>
      <c r="C35" s="19"/>
      <c r="D35" s="65">
        <v>-5409</v>
      </c>
      <c r="E35" s="97"/>
      <c r="F35" s="65">
        <v>23625</v>
      </c>
      <c r="G35" s="97"/>
      <c r="H35" s="97">
        <v>-692</v>
      </c>
      <c r="I35" s="97"/>
      <c r="J35" s="97">
        <v>-768</v>
      </c>
      <c r="L35" s="105"/>
      <c r="M35" s="99"/>
    </row>
    <row r="36" spans="1:13" ht="23.25" customHeight="1">
      <c r="A36" s="19" t="s">
        <v>36</v>
      </c>
      <c r="B36" s="71"/>
      <c r="C36" s="19"/>
      <c r="D36" s="65">
        <v>-4183</v>
      </c>
      <c r="E36" s="97"/>
      <c r="F36" s="65">
        <v>6819</v>
      </c>
      <c r="G36" s="97"/>
      <c r="H36" s="97">
        <v>-4201</v>
      </c>
      <c r="I36" s="97"/>
      <c r="J36" s="97">
        <v>4448</v>
      </c>
      <c r="L36" s="105"/>
      <c r="M36" s="99"/>
    </row>
    <row r="37" spans="1:13" ht="23.25" customHeight="1">
      <c r="A37" s="3" t="s">
        <v>192</v>
      </c>
      <c r="C37" s="3"/>
      <c r="D37" s="22"/>
      <c r="E37" s="97"/>
      <c r="F37" s="22"/>
      <c r="G37" s="97"/>
      <c r="H37" s="22"/>
      <c r="I37" s="97"/>
      <c r="J37" s="22"/>
      <c r="L37" s="105"/>
      <c r="M37" s="99"/>
    </row>
    <row r="38" spans="1:13" ht="23.25" customHeight="1">
      <c r="A38" s="19" t="s">
        <v>43</v>
      </c>
      <c r="B38" s="71"/>
      <c r="C38" s="19"/>
      <c r="D38" s="97">
        <v>252927</v>
      </c>
      <c r="E38" s="97"/>
      <c r="F38" s="97">
        <v>-267353</v>
      </c>
      <c r="G38" s="97"/>
      <c r="H38" s="97">
        <v>253953</v>
      </c>
      <c r="I38" s="97"/>
      <c r="J38" s="97">
        <v>-237339</v>
      </c>
      <c r="L38" s="105"/>
      <c r="M38" s="99"/>
    </row>
    <row r="39" spans="1:13" ht="23.25" customHeight="1">
      <c r="A39" s="19" t="s">
        <v>52</v>
      </c>
      <c r="B39" s="71"/>
      <c r="C39" s="19"/>
      <c r="D39" s="97">
        <v>62729</v>
      </c>
      <c r="E39" s="97"/>
      <c r="F39" s="97">
        <v>30434</v>
      </c>
      <c r="G39" s="97"/>
      <c r="H39" s="97">
        <v>63573</v>
      </c>
      <c r="I39" s="97"/>
      <c r="J39" s="97">
        <v>48274</v>
      </c>
      <c r="L39" s="105"/>
      <c r="M39" s="99"/>
    </row>
    <row r="40" spans="1:13" ht="23.25" customHeight="1">
      <c r="A40" s="19" t="s">
        <v>58</v>
      </c>
      <c r="B40" s="71"/>
      <c r="C40" s="19"/>
      <c r="D40" s="65">
        <v>2830</v>
      </c>
      <c r="E40" s="97"/>
      <c r="F40" s="65">
        <v>342</v>
      </c>
      <c r="G40" s="97"/>
      <c r="H40" s="110">
        <v>2548</v>
      </c>
      <c r="I40" s="97"/>
      <c r="J40" s="110">
        <v>1143</v>
      </c>
      <c r="M40" s="99"/>
    </row>
    <row r="41" spans="1:13" ht="23.25" customHeight="1">
      <c r="A41" s="111" t="s">
        <v>193</v>
      </c>
      <c r="C41" s="3"/>
      <c r="D41" s="23">
        <f>SUM(D33:D40)+D30</f>
        <v>-3357158</v>
      </c>
      <c r="E41" s="97"/>
      <c r="F41" s="23">
        <f>SUM(F33:F40)+F30</f>
        <v>-3910941</v>
      </c>
      <c r="G41" s="97"/>
      <c r="H41" s="23">
        <f>SUM(H33:H40)+H30</f>
        <v>-1841629</v>
      </c>
      <c r="I41" s="97"/>
      <c r="J41" s="23">
        <f>SUM(J33:J40)+J30</f>
        <v>-3195711</v>
      </c>
      <c r="M41" s="99"/>
    </row>
    <row r="42" spans="1:13" ht="23.25" customHeight="1">
      <c r="A42" s="19" t="s">
        <v>194</v>
      </c>
      <c r="B42" s="71"/>
      <c r="C42" s="19"/>
      <c r="D42" s="1">
        <v>6936785</v>
      </c>
      <c r="E42" s="97"/>
      <c r="F42" s="1">
        <v>7061140</v>
      </c>
      <c r="G42" s="97"/>
      <c r="H42" s="1">
        <v>6121740</v>
      </c>
      <c r="I42" s="97"/>
      <c r="J42" s="1">
        <v>6369424</v>
      </c>
      <c r="M42" s="99"/>
    </row>
    <row r="43" spans="1:13" ht="23.25" customHeight="1">
      <c r="A43" s="19" t="s">
        <v>195</v>
      </c>
      <c r="B43" s="71"/>
      <c r="C43" s="19"/>
      <c r="D43" s="106">
        <v>0</v>
      </c>
      <c r="E43" s="97"/>
      <c r="F43" s="106">
        <v>0</v>
      </c>
      <c r="G43" s="97"/>
      <c r="H43" s="1">
        <v>140600</v>
      </c>
      <c r="I43" s="97"/>
      <c r="J43" s="1">
        <v>140600</v>
      </c>
      <c r="M43" s="99"/>
    </row>
    <row r="44" spans="1:13" ht="23.25" customHeight="1">
      <c r="A44" s="19" t="s">
        <v>196</v>
      </c>
      <c r="B44" s="71"/>
      <c r="C44" s="19"/>
      <c r="D44" s="1">
        <v>-1076091</v>
      </c>
      <c r="E44" s="97"/>
      <c r="F44" s="1">
        <v>-1061824</v>
      </c>
      <c r="G44" s="97"/>
      <c r="H44" s="1">
        <v>-1024566</v>
      </c>
      <c r="I44" s="97"/>
      <c r="J44" s="1">
        <v>-1044592</v>
      </c>
      <c r="M44" s="99"/>
    </row>
    <row r="45" spans="1:13" ht="23.25" customHeight="1">
      <c r="A45" s="19" t="s">
        <v>197</v>
      </c>
      <c r="B45" s="71"/>
      <c r="C45" s="19"/>
      <c r="D45" s="1">
        <v>-54176</v>
      </c>
      <c r="E45" s="97"/>
      <c r="F45" s="1">
        <v>-660395</v>
      </c>
      <c r="G45" s="97"/>
      <c r="H45" s="1">
        <v>-12074</v>
      </c>
      <c r="I45" s="97"/>
      <c r="J45" s="1">
        <v>-615819</v>
      </c>
      <c r="M45" s="99"/>
    </row>
    <row r="46" spans="1:13" ht="23.25" customHeight="1">
      <c r="A46" s="19" t="s">
        <v>198</v>
      </c>
      <c r="B46" s="107">
        <v>19</v>
      </c>
      <c r="C46" s="19"/>
      <c r="D46" s="1">
        <v>-13863</v>
      </c>
      <c r="E46" s="97"/>
      <c r="F46" s="1">
        <v>-1016</v>
      </c>
      <c r="G46" s="97"/>
      <c r="H46" s="1">
        <v>-13902</v>
      </c>
      <c r="I46" s="97"/>
      <c r="J46" s="1">
        <v>-889</v>
      </c>
      <c r="M46" s="99"/>
    </row>
    <row r="47" spans="1:13" ht="23.25" customHeight="1">
      <c r="A47" s="19" t="s">
        <v>199</v>
      </c>
      <c r="B47" s="107">
        <v>20</v>
      </c>
      <c r="C47" s="19"/>
      <c r="D47" s="1">
        <v>-6576</v>
      </c>
      <c r="E47" s="97"/>
      <c r="F47" s="1">
        <v>-6471</v>
      </c>
      <c r="G47" s="97"/>
      <c r="H47" s="1">
        <v>-5783</v>
      </c>
      <c r="I47" s="97"/>
      <c r="J47" s="1">
        <v>-5699</v>
      </c>
      <c r="M47" s="99"/>
    </row>
    <row r="48" spans="1:13" ht="23.25" customHeight="1">
      <c r="A48" s="112" t="s">
        <v>230</v>
      </c>
      <c r="B48" s="74"/>
      <c r="C48" s="112"/>
      <c r="D48" s="24">
        <f>SUM(D41:D47)</f>
        <v>2428921</v>
      </c>
      <c r="E48" s="97"/>
      <c r="F48" s="24">
        <f>SUM(F41:F47)</f>
        <v>1420493</v>
      </c>
      <c r="G48" s="97"/>
      <c r="H48" s="24">
        <f>SUM(H41:H47)</f>
        <v>3364386</v>
      </c>
      <c r="I48" s="97"/>
      <c r="J48" s="24">
        <f>SUM(J41:J47)</f>
        <v>1647314</v>
      </c>
      <c r="M48" s="99"/>
    </row>
    <row r="49" spans="1:13" ht="24" customHeight="1">
      <c r="A49" s="198" t="s">
        <v>0</v>
      </c>
      <c r="B49" s="198"/>
      <c r="C49" s="198"/>
      <c r="D49" s="198"/>
      <c r="E49" s="198"/>
      <c r="F49" s="198"/>
      <c r="G49" s="198"/>
      <c r="H49" s="198"/>
      <c r="I49" s="198"/>
      <c r="J49" s="198"/>
      <c r="M49" s="99"/>
    </row>
    <row r="50" spans="1:13" ht="24" customHeight="1">
      <c r="A50" s="198" t="s">
        <v>200</v>
      </c>
      <c r="B50" s="198"/>
      <c r="C50" s="198"/>
      <c r="D50" s="198"/>
      <c r="E50" s="198"/>
      <c r="F50" s="198"/>
      <c r="G50" s="198"/>
      <c r="H50" s="198"/>
      <c r="I50" s="198"/>
      <c r="J50" s="198"/>
      <c r="M50" s="99"/>
    </row>
    <row r="51" spans="1:13" ht="24" customHeight="1">
      <c r="A51" s="199" t="str">
        <f>A3</f>
        <v>สำหรับงวดหกเดือนสิ้นสุดวันที่ 31 สิงหาคม 2567</v>
      </c>
      <c r="B51" s="199"/>
      <c r="C51" s="199"/>
      <c r="D51" s="199"/>
      <c r="E51" s="199"/>
      <c r="F51" s="199"/>
      <c r="G51" s="199"/>
      <c r="H51" s="199"/>
      <c r="I51" s="199"/>
      <c r="J51" s="199"/>
      <c r="M51" s="99"/>
    </row>
    <row r="52" spans="1:13" ht="24" customHeight="1">
      <c r="A52" s="199" t="s">
        <v>5</v>
      </c>
      <c r="B52" s="199"/>
      <c r="C52" s="199"/>
      <c r="D52" s="199"/>
      <c r="E52" s="199"/>
      <c r="F52" s="199"/>
      <c r="G52" s="199"/>
      <c r="H52" s="199"/>
      <c r="I52" s="199"/>
      <c r="J52" s="199"/>
      <c r="L52" s="99"/>
      <c r="M52" s="99"/>
    </row>
    <row r="53" spans="1:13" ht="24" customHeight="1">
      <c r="A53" s="203" t="s">
        <v>1</v>
      </c>
      <c r="B53" s="203"/>
      <c r="C53" s="203"/>
      <c r="D53" s="203"/>
      <c r="E53" s="203"/>
      <c r="F53" s="203"/>
      <c r="G53" s="203"/>
      <c r="H53" s="203"/>
      <c r="I53" s="203"/>
      <c r="J53" s="203"/>
      <c r="L53" s="99"/>
      <c r="M53" s="99"/>
    </row>
    <row r="54" spans="1:13" ht="9" customHeight="1">
      <c r="A54" s="100"/>
      <c r="B54" s="67"/>
      <c r="C54" s="100"/>
      <c r="D54" s="7"/>
      <c r="E54" s="100"/>
      <c r="F54" s="7"/>
      <c r="G54" s="7"/>
      <c r="H54" s="7"/>
      <c r="I54" s="100"/>
      <c r="J54" s="7"/>
      <c r="L54" s="99"/>
      <c r="M54" s="99"/>
    </row>
    <row r="55" spans="1:13" ht="24" customHeight="1">
      <c r="A55" s="101"/>
      <c r="B55" s="68" t="s">
        <v>2</v>
      </c>
      <c r="D55" s="201" t="s">
        <v>3</v>
      </c>
      <c r="E55" s="201"/>
      <c r="F55" s="201"/>
      <c r="G55" s="102"/>
      <c r="H55" s="202" t="s">
        <v>4</v>
      </c>
      <c r="I55" s="202"/>
      <c r="J55" s="202"/>
      <c r="L55" s="99"/>
      <c r="M55" s="99"/>
    </row>
    <row r="56" spans="1:13" ht="24" customHeight="1">
      <c r="A56" s="101"/>
      <c r="B56" s="68"/>
      <c r="C56" s="103"/>
      <c r="D56" s="209" t="str">
        <f>D8</f>
        <v>สำหรับงวดหกเดือนสิ้นสุด</v>
      </c>
      <c r="E56" s="209"/>
      <c r="F56" s="209"/>
      <c r="G56" s="104"/>
      <c r="H56" s="209" t="str">
        <f>H8</f>
        <v>สำหรับงวดหกเดือนสิ้นสุด</v>
      </c>
      <c r="I56" s="209"/>
      <c r="J56" s="209"/>
      <c r="L56" s="99"/>
      <c r="M56" s="99"/>
    </row>
    <row r="57" spans="1:13" ht="24" customHeight="1">
      <c r="A57" s="101"/>
      <c r="B57" s="68"/>
      <c r="C57" s="103"/>
      <c r="D57" s="196" t="s">
        <v>86</v>
      </c>
      <c r="E57" s="196"/>
      <c r="F57" s="196" t="s">
        <v>86</v>
      </c>
      <c r="G57" s="104"/>
      <c r="H57" s="196" t="s">
        <v>86</v>
      </c>
      <c r="I57" s="196"/>
      <c r="J57" s="196" t="s">
        <v>86</v>
      </c>
      <c r="L57" s="99"/>
      <c r="M57" s="99"/>
    </row>
    <row r="58" spans="1:13" ht="24" customHeight="1">
      <c r="A58" s="101"/>
      <c r="B58" s="68"/>
      <c r="C58" s="103"/>
      <c r="D58" s="196" t="str">
        <f>D10</f>
        <v>31 สิงหาคม</v>
      </c>
      <c r="F58" s="196" t="str">
        <f>F10</f>
        <v>31 สิงหาคม</v>
      </c>
      <c r="G58" s="104"/>
      <c r="H58" s="196" t="str">
        <f>H10</f>
        <v>31 สิงหาคม</v>
      </c>
      <c r="I58" s="99"/>
      <c r="J58" s="196" t="str">
        <f>J10</f>
        <v>31 สิงหาคม</v>
      </c>
      <c r="L58" s="99"/>
      <c r="M58" s="99"/>
    </row>
    <row r="59" spans="1:13" ht="15" customHeight="1">
      <c r="A59" s="101"/>
      <c r="B59" s="68"/>
      <c r="C59" s="103"/>
      <c r="D59" s="196">
        <f>D11</f>
        <v>2567</v>
      </c>
      <c r="F59" s="196">
        <f>F11</f>
        <v>2566</v>
      </c>
      <c r="G59" s="104"/>
      <c r="H59" s="196">
        <f>H11</f>
        <v>2567</v>
      </c>
      <c r="I59" s="99"/>
      <c r="J59" s="196">
        <f>J11</f>
        <v>2566</v>
      </c>
      <c r="L59" s="99"/>
      <c r="M59" s="99"/>
    </row>
    <row r="60" spans="1:13" ht="24" customHeight="1">
      <c r="A60" s="16" t="s">
        <v>201</v>
      </c>
      <c r="B60" s="69"/>
      <c r="C60" s="16"/>
      <c r="D60" s="113"/>
      <c r="E60" s="15"/>
      <c r="F60" s="113"/>
      <c r="G60" s="16"/>
      <c r="H60" s="2"/>
      <c r="I60" s="2"/>
      <c r="J60" s="2"/>
      <c r="L60" s="99"/>
      <c r="M60" s="99"/>
    </row>
    <row r="61" spans="1:13" ht="24" customHeight="1">
      <c r="A61" s="19" t="s">
        <v>202</v>
      </c>
      <c r="B61" s="69"/>
      <c r="C61" s="16"/>
      <c r="D61" s="106">
        <v>0</v>
      </c>
      <c r="E61" s="15"/>
      <c r="F61" s="18">
        <v>36171</v>
      </c>
      <c r="G61" s="16"/>
      <c r="H61" s="106">
        <v>0</v>
      </c>
      <c r="I61" s="2"/>
      <c r="J61" s="106">
        <v>0</v>
      </c>
      <c r="L61" s="99"/>
      <c r="M61" s="99"/>
    </row>
    <row r="62" spans="1:13" ht="24" customHeight="1">
      <c r="A62" s="19" t="s">
        <v>203</v>
      </c>
      <c r="B62" s="69"/>
      <c r="C62" s="16"/>
      <c r="D62" s="18">
        <v>-50</v>
      </c>
      <c r="E62" s="15"/>
      <c r="F62" s="106">
        <v>0</v>
      </c>
      <c r="G62" s="16"/>
      <c r="H62" s="106">
        <v>0</v>
      </c>
      <c r="I62" s="2"/>
      <c r="J62" s="106">
        <v>0</v>
      </c>
      <c r="L62" s="99"/>
      <c r="M62" s="99"/>
    </row>
    <row r="63" spans="1:13" ht="24" customHeight="1">
      <c r="A63" s="19" t="s">
        <v>204</v>
      </c>
      <c r="B63" s="114">
        <v>4.2</v>
      </c>
      <c r="C63" s="19"/>
      <c r="D63" s="18">
        <v>-135172</v>
      </c>
      <c r="E63" s="97"/>
      <c r="F63" s="18">
        <v>-121181</v>
      </c>
      <c r="G63" s="97"/>
      <c r="H63" s="18">
        <v>-117159</v>
      </c>
      <c r="I63" s="97"/>
      <c r="J63" s="18">
        <v>-68947</v>
      </c>
      <c r="L63" s="99"/>
      <c r="M63" s="99"/>
    </row>
    <row r="64" spans="1:13" ht="24" customHeight="1">
      <c r="A64" s="19" t="s">
        <v>205</v>
      </c>
      <c r="B64" s="75"/>
      <c r="C64" s="19"/>
      <c r="D64" s="18">
        <v>843</v>
      </c>
      <c r="E64" s="97"/>
      <c r="F64" s="18">
        <v>985</v>
      </c>
      <c r="G64" s="97"/>
      <c r="H64" s="18">
        <v>676</v>
      </c>
      <c r="I64" s="97"/>
      <c r="J64" s="18">
        <v>820</v>
      </c>
      <c r="L64" s="99"/>
      <c r="M64" s="99"/>
    </row>
    <row r="65" spans="1:13" ht="24" customHeight="1">
      <c r="A65" s="19" t="s">
        <v>206</v>
      </c>
      <c r="B65" s="114">
        <v>4.2</v>
      </c>
      <c r="C65" s="19"/>
      <c r="D65" s="18">
        <v>-82253</v>
      </c>
      <c r="E65" s="97"/>
      <c r="F65" s="18">
        <v>-97316</v>
      </c>
      <c r="G65" s="97"/>
      <c r="H65" s="18">
        <v>-73494</v>
      </c>
      <c r="I65" s="97"/>
      <c r="J65" s="18">
        <v>-79838</v>
      </c>
      <c r="L65" s="99"/>
      <c r="M65" s="99"/>
    </row>
    <row r="66" spans="1:13" ht="24" customHeight="1">
      <c r="A66" s="19" t="s">
        <v>242</v>
      </c>
      <c r="B66" s="114" t="s">
        <v>255</v>
      </c>
      <c r="C66" s="19"/>
      <c r="D66" s="106">
        <v>0</v>
      </c>
      <c r="E66" s="97"/>
      <c r="F66" s="106">
        <v>0</v>
      </c>
      <c r="G66" s="97"/>
      <c r="H66" s="18">
        <v>-50000</v>
      </c>
      <c r="I66" s="97"/>
      <c r="J66" s="18">
        <v>-500</v>
      </c>
      <c r="L66" s="99"/>
      <c r="M66" s="99"/>
    </row>
    <row r="67" spans="1:13" ht="24" customHeight="1">
      <c r="A67" s="19" t="s">
        <v>256</v>
      </c>
      <c r="B67" s="114" t="s">
        <v>252</v>
      </c>
      <c r="C67" s="19"/>
      <c r="D67" s="106">
        <v>0</v>
      </c>
      <c r="E67" s="97"/>
      <c r="F67" s="106">
        <v>0</v>
      </c>
      <c r="G67" s="97"/>
      <c r="H67" s="18">
        <v>-367514</v>
      </c>
      <c r="I67" s="97"/>
      <c r="J67" s="106">
        <v>0</v>
      </c>
      <c r="L67" s="99"/>
      <c r="M67" s="99"/>
    </row>
    <row r="68" spans="1:13" ht="24" customHeight="1">
      <c r="A68" s="19" t="s">
        <v>243</v>
      </c>
      <c r="B68" s="114"/>
      <c r="C68" s="19"/>
      <c r="D68" s="106">
        <v>0</v>
      </c>
      <c r="E68" s="97"/>
      <c r="F68" s="18">
        <v>-250</v>
      </c>
      <c r="G68" s="97"/>
      <c r="H68" s="106">
        <v>0</v>
      </c>
      <c r="I68" s="97"/>
      <c r="J68" s="106">
        <v>0</v>
      </c>
      <c r="L68" s="99"/>
      <c r="M68" s="99"/>
    </row>
    <row r="69" spans="1:13" ht="24" customHeight="1">
      <c r="A69" s="26" t="s">
        <v>207</v>
      </c>
      <c r="B69" s="75"/>
      <c r="C69" s="19"/>
      <c r="D69" s="115">
        <f>SUM(D61:D68)</f>
        <v>-216632</v>
      </c>
      <c r="E69" s="97"/>
      <c r="F69" s="115">
        <f>SUM(F61:F68)</f>
        <v>-181591</v>
      </c>
      <c r="G69" s="97"/>
      <c r="H69" s="115">
        <f>SUM(H61:H68)</f>
        <v>-607491</v>
      </c>
      <c r="I69" s="97"/>
      <c r="J69" s="115">
        <f>SUM(J61:J68)</f>
        <v>-148465</v>
      </c>
      <c r="L69" s="99"/>
      <c r="M69" s="99"/>
    </row>
    <row r="70" spans="1:13" ht="9" customHeight="1">
      <c r="A70" s="19"/>
      <c r="B70" s="75"/>
      <c r="C70" s="19"/>
      <c r="D70" s="10"/>
      <c r="E70" s="97"/>
      <c r="F70" s="10"/>
      <c r="G70" s="97"/>
      <c r="H70" s="22"/>
      <c r="I70" s="97"/>
      <c r="J70" s="22"/>
      <c r="L70" s="99"/>
      <c r="M70" s="99"/>
    </row>
    <row r="71" spans="1:13" ht="24" customHeight="1">
      <c r="A71" s="16" t="s">
        <v>208</v>
      </c>
      <c r="B71" s="76"/>
      <c r="C71" s="16"/>
      <c r="D71" s="97"/>
      <c r="E71" s="97"/>
      <c r="F71" s="97"/>
      <c r="G71" s="97"/>
      <c r="H71" s="97"/>
      <c r="I71" s="97"/>
      <c r="J71" s="97"/>
      <c r="L71" s="99"/>
      <c r="M71" s="99"/>
    </row>
    <row r="72" spans="1:13" ht="24" customHeight="1">
      <c r="A72" s="19" t="s">
        <v>209</v>
      </c>
      <c r="B72" s="75"/>
      <c r="C72" s="19"/>
      <c r="D72" s="1"/>
      <c r="E72" s="97"/>
      <c r="F72" s="1"/>
      <c r="G72" s="97"/>
      <c r="H72" s="1"/>
      <c r="I72" s="97"/>
      <c r="J72" s="97"/>
      <c r="L72" s="99"/>
      <c r="M72" s="99"/>
    </row>
    <row r="73" spans="1:13" ht="24" customHeight="1">
      <c r="A73" s="25" t="s">
        <v>210</v>
      </c>
      <c r="B73" s="114">
        <v>4.4000000000000004</v>
      </c>
      <c r="C73" s="19"/>
      <c r="D73" s="84">
        <v>31157616</v>
      </c>
      <c r="E73" s="97"/>
      <c r="F73" s="84">
        <v>53877923</v>
      </c>
      <c r="G73" s="97"/>
      <c r="H73" s="84">
        <v>23280000</v>
      </c>
      <c r="I73" s="97"/>
      <c r="J73" s="84">
        <v>51150000</v>
      </c>
      <c r="L73" s="99"/>
      <c r="M73" s="99"/>
    </row>
    <row r="74" spans="1:13" ht="24" customHeight="1">
      <c r="A74" s="19" t="s">
        <v>211</v>
      </c>
      <c r="B74" s="75"/>
      <c r="C74" s="19"/>
      <c r="D74" s="1"/>
      <c r="E74" s="97"/>
      <c r="F74" s="1"/>
      <c r="G74" s="97"/>
      <c r="H74" s="1"/>
      <c r="I74" s="97"/>
      <c r="J74" s="1"/>
      <c r="L74" s="99"/>
      <c r="M74" s="99"/>
    </row>
    <row r="75" spans="1:13" ht="24" customHeight="1">
      <c r="A75" s="25" t="s">
        <v>210</v>
      </c>
      <c r="B75" s="114">
        <v>4.4000000000000004</v>
      </c>
      <c r="C75" s="19"/>
      <c r="D75" s="84">
        <v>-28475921</v>
      </c>
      <c r="E75" s="97"/>
      <c r="F75" s="84">
        <v>-51874333</v>
      </c>
      <c r="G75" s="97"/>
      <c r="H75" s="84">
        <v>-21510000</v>
      </c>
      <c r="I75" s="97"/>
      <c r="J75" s="84">
        <v>-49840000</v>
      </c>
      <c r="L75" s="99"/>
      <c r="M75" s="99"/>
    </row>
    <row r="76" spans="1:13" ht="24" customHeight="1">
      <c r="A76" s="19" t="s">
        <v>212</v>
      </c>
      <c r="B76" s="114">
        <v>4.4000000000000004</v>
      </c>
      <c r="C76" s="19"/>
      <c r="D76" s="84">
        <v>3240458</v>
      </c>
      <c r="E76" s="97"/>
      <c r="F76" s="84">
        <v>3008403</v>
      </c>
      <c r="G76" s="97"/>
      <c r="H76" s="84">
        <v>3130950</v>
      </c>
      <c r="I76" s="97"/>
      <c r="J76" s="84">
        <v>2153500</v>
      </c>
      <c r="L76" s="99"/>
      <c r="M76" s="99"/>
    </row>
    <row r="77" spans="1:13" ht="24" customHeight="1">
      <c r="A77" s="19" t="s">
        <v>213</v>
      </c>
      <c r="B77" s="114">
        <v>4.4000000000000004</v>
      </c>
      <c r="C77" s="19"/>
      <c r="D77" s="84">
        <v>-5691382</v>
      </c>
      <c r="E77" s="97"/>
      <c r="F77" s="84">
        <v>-5347182</v>
      </c>
      <c r="G77" s="97"/>
      <c r="H77" s="84">
        <v>-5662461</v>
      </c>
      <c r="I77" s="97"/>
      <c r="J77" s="84">
        <v>-3781000</v>
      </c>
      <c r="L77" s="99"/>
      <c r="M77" s="99"/>
    </row>
    <row r="78" spans="1:13" ht="24" customHeight="1">
      <c r="A78" s="19" t="s">
        <v>214</v>
      </c>
      <c r="B78" s="76"/>
      <c r="C78" s="16"/>
      <c r="D78" s="97"/>
      <c r="E78" s="97"/>
      <c r="F78" s="97"/>
      <c r="G78" s="97"/>
      <c r="H78" s="97"/>
      <c r="I78" s="97"/>
      <c r="J78" s="97"/>
      <c r="L78" s="99"/>
      <c r="M78" s="99"/>
    </row>
    <row r="79" spans="1:13" ht="24" customHeight="1">
      <c r="A79" s="25" t="s">
        <v>215</v>
      </c>
      <c r="B79" s="114">
        <v>4.4000000000000004</v>
      </c>
      <c r="C79" s="19"/>
      <c r="D79" s="106">
        <v>0</v>
      </c>
      <c r="E79" s="97"/>
      <c r="F79" s="106">
        <v>0</v>
      </c>
      <c r="G79" s="97"/>
      <c r="H79" s="84">
        <v>41782</v>
      </c>
      <c r="I79" s="97"/>
      <c r="J79" s="84">
        <v>273501</v>
      </c>
      <c r="L79" s="99"/>
      <c r="M79" s="99"/>
    </row>
    <row r="80" spans="1:13" ht="24" customHeight="1">
      <c r="A80" s="19" t="s">
        <v>216</v>
      </c>
      <c r="B80" s="75"/>
      <c r="C80" s="19"/>
      <c r="D80" s="1"/>
      <c r="E80" s="97"/>
      <c r="F80" s="1"/>
      <c r="G80" s="97"/>
      <c r="H80" s="84"/>
      <c r="I80" s="97"/>
      <c r="J80" s="84"/>
      <c r="L80" s="99"/>
      <c r="M80" s="99"/>
    </row>
    <row r="81" spans="1:13" ht="24" customHeight="1">
      <c r="A81" s="25" t="s">
        <v>215</v>
      </c>
      <c r="B81" s="114">
        <v>4.4000000000000004</v>
      </c>
      <c r="C81" s="19"/>
      <c r="D81" s="106">
        <v>0</v>
      </c>
      <c r="E81" s="97"/>
      <c r="F81" s="106">
        <v>0</v>
      </c>
      <c r="G81" s="97"/>
      <c r="H81" s="84">
        <v>-254976</v>
      </c>
      <c r="I81" s="97"/>
      <c r="J81" s="84">
        <v>-273501</v>
      </c>
      <c r="L81" s="99"/>
      <c r="M81" s="99"/>
    </row>
    <row r="82" spans="1:13" ht="24" customHeight="1">
      <c r="A82" s="19" t="s">
        <v>217</v>
      </c>
      <c r="B82" s="114">
        <v>4.4000000000000004</v>
      </c>
      <c r="C82" s="19"/>
      <c r="D82" s="116">
        <v>-265995</v>
      </c>
      <c r="E82" s="97"/>
      <c r="F82" s="106">
        <v>0</v>
      </c>
      <c r="G82" s="97"/>
      <c r="H82" s="106">
        <v>0</v>
      </c>
      <c r="I82" s="97"/>
      <c r="J82" s="106">
        <v>0</v>
      </c>
      <c r="L82" s="99"/>
      <c r="M82" s="99"/>
    </row>
    <row r="83" spans="1:13" ht="24" customHeight="1">
      <c r="A83" s="19" t="s">
        <v>218</v>
      </c>
      <c r="B83" s="114">
        <v>4.4000000000000004</v>
      </c>
      <c r="C83" s="19"/>
      <c r="D83" s="86">
        <v>-272789</v>
      </c>
      <c r="E83" s="97"/>
      <c r="F83" s="86">
        <v>-275668</v>
      </c>
      <c r="G83" s="97"/>
      <c r="H83" s="84">
        <v>-235213</v>
      </c>
      <c r="I83" s="97"/>
      <c r="J83" s="84">
        <v>-242488</v>
      </c>
      <c r="L83" s="99"/>
      <c r="M83" s="99"/>
    </row>
    <row r="84" spans="1:13" ht="24" customHeight="1">
      <c r="A84" s="77" t="s">
        <v>257</v>
      </c>
      <c r="B84" s="114" t="s">
        <v>252</v>
      </c>
      <c r="C84" s="19"/>
      <c r="D84" s="86">
        <v>366561</v>
      </c>
      <c r="E84" s="97"/>
      <c r="F84" s="106">
        <v>0</v>
      </c>
      <c r="G84" s="97"/>
      <c r="H84" s="106">
        <v>0</v>
      </c>
      <c r="I84" s="97"/>
      <c r="J84" s="106">
        <v>0</v>
      </c>
      <c r="L84" s="99"/>
      <c r="M84" s="99"/>
    </row>
    <row r="85" spans="1:13" ht="24" customHeight="1">
      <c r="A85" s="77" t="s">
        <v>219</v>
      </c>
      <c r="B85" s="114"/>
      <c r="C85" s="19"/>
      <c r="D85" s="85">
        <v>170749</v>
      </c>
      <c r="E85" s="97"/>
      <c r="F85" s="85">
        <v>89138</v>
      </c>
      <c r="G85" s="97"/>
      <c r="H85" s="84">
        <v>170749</v>
      </c>
      <c r="I85" s="97"/>
      <c r="J85" s="84">
        <v>89138</v>
      </c>
      <c r="L85" s="99"/>
      <c r="M85" s="99"/>
    </row>
    <row r="86" spans="1:13" ht="24" customHeight="1">
      <c r="A86" s="19" t="s">
        <v>220</v>
      </c>
      <c r="B86" s="75"/>
      <c r="C86" s="19"/>
      <c r="D86" s="86">
        <v>-744645</v>
      </c>
      <c r="E86" s="97"/>
      <c r="F86" s="85">
        <v>-740712</v>
      </c>
      <c r="G86" s="97"/>
      <c r="H86" s="84">
        <v>-737145</v>
      </c>
      <c r="I86" s="1"/>
      <c r="J86" s="85">
        <v>-737496</v>
      </c>
      <c r="L86" s="99"/>
      <c r="M86" s="99"/>
    </row>
    <row r="87" spans="1:13" ht="24" customHeight="1">
      <c r="A87" s="26" t="s">
        <v>250</v>
      </c>
      <c r="B87" s="75"/>
      <c r="C87" s="19"/>
      <c r="D87" s="115">
        <f>SUM(D72:D86)</f>
        <v>-515348</v>
      </c>
      <c r="E87" s="97"/>
      <c r="F87" s="115">
        <f>SUM(F72:F86)</f>
        <v>-1262431</v>
      </c>
      <c r="G87" s="97"/>
      <c r="H87" s="115">
        <f>SUM(H72:H86)</f>
        <v>-1776314</v>
      </c>
      <c r="I87" s="97"/>
      <c r="J87" s="115">
        <f>SUM(J72:J86)</f>
        <v>-1208346</v>
      </c>
      <c r="L87" s="99"/>
      <c r="M87" s="99"/>
    </row>
    <row r="88" spans="1:13" ht="24" customHeight="1">
      <c r="A88" s="3" t="s">
        <v>221</v>
      </c>
      <c r="B88" s="75"/>
      <c r="C88" s="3"/>
      <c r="D88" s="117"/>
      <c r="E88" s="97"/>
      <c r="F88" s="27"/>
      <c r="G88" s="97"/>
      <c r="H88" s="117"/>
      <c r="I88" s="22"/>
      <c r="J88" s="27"/>
      <c r="L88" s="99"/>
      <c r="M88" s="99"/>
    </row>
    <row r="89" spans="1:13" ht="24" customHeight="1">
      <c r="A89" s="21" t="s">
        <v>222</v>
      </c>
      <c r="B89" s="75"/>
      <c r="C89" s="3"/>
      <c r="D89" s="117">
        <f>D87+D69+D48</f>
        <v>1696941</v>
      </c>
      <c r="E89" s="97"/>
      <c r="F89" s="117">
        <f>F87+F69+F48</f>
        <v>-23529</v>
      </c>
      <c r="G89" s="97"/>
      <c r="H89" s="117">
        <f>H87+H69+H48</f>
        <v>980581</v>
      </c>
      <c r="I89" s="22"/>
      <c r="J89" s="117">
        <f>J87+J69+J48</f>
        <v>290503</v>
      </c>
      <c r="L89" s="99"/>
      <c r="M89" s="99"/>
    </row>
    <row r="90" spans="1:13" ht="24" customHeight="1">
      <c r="A90" s="78" t="s">
        <v>223</v>
      </c>
      <c r="B90" s="75"/>
      <c r="C90" s="3"/>
      <c r="D90" s="118">
        <v>24954</v>
      </c>
      <c r="E90" s="97"/>
      <c r="F90" s="118">
        <v>693</v>
      </c>
      <c r="G90" s="97"/>
      <c r="H90" s="119">
        <v>0</v>
      </c>
      <c r="I90" s="97"/>
      <c r="J90" s="119">
        <v>0</v>
      </c>
      <c r="L90" s="99"/>
      <c r="M90" s="99"/>
    </row>
    <row r="91" spans="1:13" ht="24" customHeight="1">
      <c r="A91" s="3" t="s">
        <v>221</v>
      </c>
      <c r="B91" s="75"/>
      <c r="C91" s="3"/>
      <c r="D91" s="117">
        <f>SUM(D89:D90)</f>
        <v>1721895</v>
      </c>
      <c r="E91" s="97"/>
      <c r="F91" s="117">
        <f>SUM(F89:F90)</f>
        <v>-22836</v>
      </c>
      <c r="G91" s="97"/>
      <c r="H91" s="117">
        <f>SUM(H89:H90)</f>
        <v>980581</v>
      </c>
      <c r="I91" s="97"/>
      <c r="J91" s="117">
        <f>SUM(J89:J90)</f>
        <v>290503</v>
      </c>
      <c r="L91" s="99"/>
      <c r="M91" s="99"/>
    </row>
    <row r="92" spans="1:13" ht="24" customHeight="1">
      <c r="A92" s="3" t="s">
        <v>224</v>
      </c>
      <c r="B92" s="75"/>
      <c r="C92" s="3"/>
      <c r="D92" s="117">
        <f>งบฐานะการเงิน!F13</f>
        <v>2796656</v>
      </c>
      <c r="E92" s="97"/>
      <c r="F92" s="117">
        <v>3816356</v>
      </c>
      <c r="G92" s="97"/>
      <c r="H92" s="1">
        <f>งบฐานะการเงิน!J13</f>
        <v>2038586</v>
      </c>
      <c r="I92" s="97"/>
      <c r="J92" s="1">
        <v>2159810</v>
      </c>
      <c r="L92" s="99"/>
      <c r="M92" s="99"/>
    </row>
    <row r="93" spans="1:13" ht="24" customHeight="1" thickBot="1">
      <c r="A93" s="16" t="s">
        <v>225</v>
      </c>
      <c r="B93" s="114">
        <v>4.0999999999999996</v>
      </c>
      <c r="C93" s="16"/>
      <c r="D93" s="37">
        <f>SUM(D91:D92)</f>
        <v>4518551</v>
      </c>
      <c r="E93" s="97"/>
      <c r="F93" s="13">
        <f>SUM(F91:F92)</f>
        <v>3793520</v>
      </c>
      <c r="G93" s="97"/>
      <c r="H93" s="13">
        <f>SUM(H91:H92)</f>
        <v>3019167</v>
      </c>
      <c r="I93" s="97"/>
      <c r="J93" s="13">
        <f>SUM(J91:J92)</f>
        <v>2450313</v>
      </c>
      <c r="L93" s="99"/>
      <c r="M93" s="99"/>
    </row>
    <row r="94" spans="1:13" thickTop="1">
      <c r="A94" s="16"/>
      <c r="B94" s="114"/>
      <c r="C94" s="16"/>
      <c r="D94" s="33"/>
      <c r="E94" s="97"/>
      <c r="F94" s="10"/>
      <c r="G94" s="97"/>
      <c r="H94" s="10"/>
      <c r="I94" s="97"/>
      <c r="J94" s="10"/>
      <c r="L94" s="99"/>
      <c r="M94" s="99"/>
    </row>
    <row r="95" spans="1:13" ht="23.25">
      <c r="A95" s="16"/>
      <c r="B95" s="114"/>
      <c r="C95" s="16"/>
      <c r="D95" s="33"/>
      <c r="E95" s="97"/>
      <c r="F95" s="10"/>
      <c r="G95" s="97"/>
      <c r="H95" s="10"/>
      <c r="I95" s="97"/>
      <c r="J95" s="10"/>
      <c r="L95" s="99"/>
      <c r="M95" s="99"/>
    </row>
    <row r="96" spans="1:13" ht="23.25">
      <c r="A96" s="16"/>
      <c r="B96" s="114"/>
      <c r="C96" s="16"/>
      <c r="D96" s="33"/>
      <c r="E96" s="97"/>
      <c r="F96" s="10"/>
      <c r="G96" s="97"/>
      <c r="H96" s="10"/>
      <c r="I96" s="97"/>
      <c r="J96" s="10"/>
      <c r="L96" s="99"/>
      <c r="M96" s="99"/>
    </row>
    <row r="97" spans="1:13" ht="23.25">
      <c r="A97" s="16"/>
      <c r="B97" s="114"/>
      <c r="C97" s="16"/>
      <c r="D97" s="33"/>
      <c r="E97" s="97"/>
      <c r="F97" s="10"/>
      <c r="G97" s="97"/>
      <c r="H97" s="10"/>
      <c r="I97" s="97"/>
      <c r="J97" s="10"/>
      <c r="L97" s="99"/>
      <c r="M97" s="99"/>
    </row>
    <row r="98" spans="1:13" ht="23.25">
      <c r="A98" s="16"/>
      <c r="B98" s="114"/>
      <c r="C98" s="16"/>
      <c r="D98" s="33"/>
      <c r="E98" s="97"/>
      <c r="F98" s="10"/>
      <c r="G98" s="97"/>
      <c r="H98" s="10"/>
      <c r="I98" s="97"/>
      <c r="J98" s="10"/>
      <c r="L98" s="99"/>
      <c r="M98" s="99"/>
    </row>
    <row r="99" spans="1:13" ht="23.25">
      <c r="A99" s="16"/>
      <c r="B99" s="114"/>
      <c r="C99" s="16"/>
      <c r="D99" s="33"/>
      <c r="E99" s="97"/>
      <c r="F99" s="10"/>
      <c r="G99" s="97"/>
      <c r="H99" s="10"/>
      <c r="I99" s="97"/>
      <c r="J99" s="10"/>
      <c r="L99" s="99"/>
      <c r="M99" s="99"/>
    </row>
    <row r="100" spans="1:13" ht="23.25">
      <c r="A100" s="16"/>
      <c r="B100" s="114"/>
      <c r="C100" s="16"/>
      <c r="D100" s="33"/>
      <c r="E100" s="97"/>
      <c r="F100" s="10"/>
      <c r="G100" s="97"/>
      <c r="H100" s="10"/>
      <c r="I100" s="97"/>
      <c r="J100" s="10"/>
      <c r="L100" s="99"/>
      <c r="M100" s="99"/>
    </row>
    <row r="101" spans="1:13" ht="23.25">
      <c r="A101" s="16"/>
      <c r="B101" s="114"/>
      <c r="C101" s="16"/>
      <c r="D101" s="33"/>
      <c r="E101" s="97"/>
      <c r="F101" s="10"/>
      <c r="G101" s="97"/>
      <c r="H101" s="10"/>
      <c r="I101" s="97"/>
      <c r="J101" s="10"/>
      <c r="L101" s="99"/>
      <c r="M101" s="99"/>
    </row>
    <row r="102" spans="1:13" ht="23.25">
      <c r="A102" s="16"/>
      <c r="B102" s="114"/>
      <c r="C102" s="16"/>
      <c r="D102" s="33"/>
      <c r="E102" s="97"/>
      <c r="F102" s="10"/>
      <c r="G102" s="97"/>
      <c r="H102" s="10"/>
      <c r="I102" s="97"/>
      <c r="J102" s="10"/>
      <c r="L102" s="99"/>
      <c r="M102" s="99"/>
    </row>
    <row r="103" spans="1:13" ht="23.25">
      <c r="A103" s="16"/>
      <c r="B103" s="114"/>
      <c r="C103" s="16"/>
      <c r="D103" s="33"/>
      <c r="E103" s="97"/>
      <c r="F103" s="10"/>
      <c r="G103" s="97"/>
      <c r="H103" s="10"/>
      <c r="I103" s="97"/>
      <c r="J103" s="10"/>
      <c r="L103" s="99"/>
      <c r="M103" s="99"/>
    </row>
    <row r="104" spans="1:13" ht="24" customHeight="1">
      <c r="A104" s="99" t="s">
        <v>39</v>
      </c>
      <c r="B104" s="75"/>
      <c r="C104" s="16"/>
      <c r="D104" s="33"/>
      <c r="E104" s="97"/>
      <c r="F104" s="10"/>
      <c r="G104" s="97"/>
      <c r="H104" s="10"/>
      <c r="I104" s="97"/>
      <c r="J104" s="10"/>
      <c r="L104" s="99"/>
      <c r="M104" s="99"/>
    </row>
    <row r="105" spans="1:13" ht="24" customHeight="1">
      <c r="A105" s="16"/>
      <c r="B105" s="75"/>
      <c r="C105" s="16"/>
      <c r="D105" s="33">
        <f>+D93-งบฐานะการเงิน!D13</f>
        <v>0</v>
      </c>
      <c r="E105" s="97"/>
      <c r="F105" s="10"/>
      <c r="G105" s="97"/>
      <c r="H105" s="10">
        <f>+H93-งบฐานะการเงิน!H13</f>
        <v>0</v>
      </c>
      <c r="I105" s="97"/>
      <c r="J105" s="10"/>
      <c r="L105" s="99"/>
      <c r="M105" s="99"/>
    </row>
    <row r="106" spans="1:13" ht="24" customHeight="1">
      <c r="A106" s="16"/>
      <c r="B106" s="75"/>
      <c r="C106" s="16"/>
      <c r="D106" s="33"/>
      <c r="E106" s="97"/>
      <c r="F106" s="10"/>
      <c r="G106" s="97"/>
      <c r="H106" s="10"/>
      <c r="I106" s="97"/>
      <c r="J106" s="10"/>
      <c r="L106" s="99"/>
      <c r="M106" s="99"/>
    </row>
    <row r="107" spans="1:13" ht="24" customHeight="1">
      <c r="A107" s="16"/>
      <c r="B107" s="75"/>
      <c r="C107" s="16"/>
      <c r="D107" s="33"/>
      <c r="E107" s="97"/>
      <c r="F107" s="10"/>
      <c r="G107" s="97"/>
      <c r="H107" s="10"/>
      <c r="I107" s="97"/>
      <c r="J107" s="10"/>
      <c r="L107" s="99"/>
      <c r="M107" s="99"/>
    </row>
    <row r="108" spans="1:13" ht="24" customHeight="1">
      <c r="A108" s="16"/>
      <c r="B108" s="75"/>
      <c r="C108" s="16"/>
      <c r="D108" s="33"/>
      <c r="E108" s="97"/>
      <c r="F108" s="10"/>
      <c r="G108" s="97"/>
      <c r="H108" s="10"/>
      <c r="I108" s="97"/>
      <c r="J108" s="10"/>
      <c r="L108" s="99"/>
      <c r="M108" s="99"/>
    </row>
    <row r="109" spans="1:13" ht="24" customHeight="1">
      <c r="A109" s="16"/>
      <c r="B109" s="75"/>
      <c r="C109" s="16"/>
      <c r="D109" s="33"/>
      <c r="E109" s="97"/>
      <c r="F109" s="10"/>
      <c r="G109" s="97"/>
      <c r="H109" s="10"/>
      <c r="I109" s="97"/>
      <c r="J109" s="10"/>
      <c r="L109" s="99"/>
      <c r="M109" s="99"/>
    </row>
    <row r="110" spans="1:13" ht="24" customHeight="1">
      <c r="A110" s="16"/>
      <c r="B110" s="75"/>
      <c r="C110" s="16"/>
      <c r="D110" s="33"/>
      <c r="E110" s="97"/>
      <c r="F110" s="10"/>
      <c r="G110" s="97"/>
      <c r="H110" s="10"/>
      <c r="I110" s="97"/>
      <c r="J110" s="10"/>
      <c r="L110" s="99"/>
      <c r="M110" s="99"/>
    </row>
    <row r="111" spans="1:13" ht="24" customHeight="1">
      <c r="A111" s="16"/>
      <c r="B111" s="75"/>
      <c r="C111" s="16"/>
      <c r="D111" s="33"/>
      <c r="E111" s="97"/>
      <c r="F111" s="10"/>
      <c r="G111" s="97"/>
      <c r="H111" s="10"/>
      <c r="I111" s="97"/>
      <c r="J111" s="10"/>
      <c r="L111" s="99"/>
      <c r="M111" s="99"/>
    </row>
    <row r="112" spans="1:13" ht="24" customHeight="1">
      <c r="A112" s="16"/>
      <c r="B112" s="75"/>
      <c r="C112" s="16"/>
      <c r="D112" s="33"/>
      <c r="E112" s="97"/>
      <c r="F112" s="10"/>
      <c r="G112" s="97"/>
      <c r="H112" s="10"/>
      <c r="I112" s="97"/>
      <c r="J112" s="10"/>
      <c r="L112" s="99"/>
      <c r="M112" s="99"/>
    </row>
    <row r="113" spans="1:13" ht="24" customHeight="1">
      <c r="A113" s="16"/>
      <c r="B113" s="75"/>
      <c r="C113" s="16"/>
      <c r="D113" s="33"/>
      <c r="E113" s="97"/>
      <c r="F113" s="10"/>
      <c r="G113" s="97"/>
      <c r="H113" s="10"/>
      <c r="I113" s="97"/>
      <c r="J113" s="10"/>
      <c r="L113" s="99"/>
      <c r="M113" s="99"/>
    </row>
    <row r="114" spans="1:13" ht="24" customHeight="1">
      <c r="A114" s="16"/>
      <c r="B114" s="75"/>
      <c r="C114" s="16"/>
      <c r="D114" s="33"/>
      <c r="E114" s="97"/>
      <c r="F114" s="10"/>
      <c r="G114" s="97"/>
      <c r="H114" s="10"/>
      <c r="I114" s="97"/>
      <c r="J114" s="10"/>
      <c r="L114" s="99"/>
      <c r="M114" s="99"/>
    </row>
    <row r="115" spans="1:13" ht="24" customHeight="1">
      <c r="A115" s="16"/>
      <c r="B115" s="75"/>
      <c r="C115" s="16"/>
      <c r="D115" s="33"/>
      <c r="E115" s="97"/>
      <c r="F115" s="10"/>
      <c r="G115" s="97"/>
      <c r="H115" s="10"/>
      <c r="I115" s="97"/>
      <c r="J115" s="10"/>
      <c r="L115" s="99"/>
      <c r="M115" s="99"/>
    </row>
    <row r="116" spans="1:13" ht="24" customHeight="1">
      <c r="A116" s="16"/>
      <c r="B116" s="75"/>
      <c r="C116" s="16"/>
      <c r="D116" s="33"/>
      <c r="E116" s="97"/>
      <c r="F116" s="10"/>
      <c r="G116" s="97"/>
      <c r="H116" s="10"/>
      <c r="I116" s="97"/>
      <c r="J116" s="10"/>
      <c r="L116" s="99"/>
      <c r="M116" s="99"/>
    </row>
    <row r="117" spans="1:13" ht="24" customHeight="1">
      <c r="A117" s="16"/>
      <c r="B117" s="75"/>
      <c r="C117" s="16"/>
      <c r="D117" s="33"/>
      <c r="E117" s="97"/>
      <c r="F117" s="10"/>
      <c r="G117" s="97"/>
      <c r="H117" s="10"/>
      <c r="I117" s="97"/>
      <c r="J117" s="10"/>
      <c r="L117" s="99"/>
      <c r="M117" s="99"/>
    </row>
    <row r="118" spans="1:13" ht="24" customHeight="1">
      <c r="A118" s="16"/>
      <c r="B118" s="75"/>
      <c r="C118" s="16"/>
      <c r="D118" s="33"/>
      <c r="E118" s="97"/>
      <c r="F118" s="10"/>
      <c r="G118" s="97"/>
      <c r="H118" s="10"/>
      <c r="I118" s="97"/>
      <c r="J118" s="10"/>
      <c r="L118" s="99"/>
      <c r="M118" s="99"/>
    </row>
    <row r="119" spans="1:13" ht="24" customHeight="1">
      <c r="B119" s="75"/>
      <c r="C119" s="16"/>
      <c r="D119" s="10"/>
      <c r="E119" s="97"/>
      <c r="F119" s="10"/>
      <c r="G119" s="97"/>
      <c r="H119" s="10"/>
      <c r="I119" s="97"/>
      <c r="J119" s="10"/>
    </row>
    <row r="120" spans="1:13" ht="24" customHeight="1">
      <c r="B120" s="75"/>
      <c r="C120" s="16"/>
      <c r="D120" s="10"/>
      <c r="E120" s="97"/>
      <c r="F120" s="10"/>
      <c r="G120" s="97"/>
      <c r="H120" s="10"/>
      <c r="I120" s="97"/>
      <c r="J120" s="6"/>
    </row>
    <row r="121" spans="1:13" ht="24" customHeight="1">
      <c r="B121" s="75"/>
      <c r="C121" s="16"/>
      <c r="D121" s="10"/>
      <c r="E121" s="97"/>
      <c r="F121" s="10"/>
      <c r="G121" s="97"/>
      <c r="H121" s="10"/>
      <c r="I121" s="97"/>
      <c r="J121" s="6"/>
    </row>
    <row r="122" spans="1:13" ht="24" customHeight="1">
      <c r="A122" s="16"/>
      <c r="B122" s="75"/>
      <c r="C122" s="16"/>
      <c r="D122" s="10"/>
      <c r="E122" s="97"/>
      <c r="F122" s="10"/>
      <c r="G122" s="97"/>
      <c r="H122" s="10"/>
      <c r="I122" s="97"/>
      <c r="J122" s="6"/>
    </row>
    <row r="123" spans="1:13" ht="24" customHeight="1">
      <c r="A123" s="16"/>
      <c r="B123" s="75"/>
      <c r="C123" s="16"/>
      <c r="D123" s="10"/>
      <c r="E123" s="97"/>
      <c r="F123" s="10"/>
      <c r="G123" s="97"/>
      <c r="H123" s="10"/>
      <c r="I123" s="97"/>
      <c r="J123" s="6"/>
    </row>
    <row r="124" spans="1:13" ht="24" customHeight="1">
      <c r="A124" s="16"/>
      <c r="B124" s="75"/>
      <c r="C124" s="16"/>
      <c r="D124" s="10"/>
      <c r="E124" s="97"/>
      <c r="F124" s="10"/>
      <c r="G124" s="97"/>
      <c r="H124" s="10"/>
      <c r="I124" s="97"/>
      <c r="J124" s="6"/>
    </row>
    <row r="125" spans="1:13" ht="24" customHeight="1">
      <c r="A125" s="105"/>
      <c r="C125" s="105"/>
      <c r="D125" s="27"/>
      <c r="E125" s="97"/>
      <c r="F125" s="27"/>
      <c r="G125" s="27"/>
      <c r="H125" s="27"/>
      <c r="I125" s="27"/>
      <c r="J125" s="27"/>
    </row>
    <row r="126" spans="1:13" ht="24" customHeight="1">
      <c r="A126" s="28"/>
      <c r="C126" s="28"/>
      <c r="D126" s="97"/>
      <c r="E126" s="97"/>
      <c r="F126" s="97"/>
      <c r="G126" s="97"/>
      <c r="H126" s="97"/>
      <c r="I126" s="97"/>
      <c r="J126" s="97"/>
    </row>
    <row r="127" spans="1:13" ht="24" customHeight="1">
      <c r="C127" s="3"/>
      <c r="D127" s="97"/>
      <c r="E127" s="97"/>
      <c r="F127" s="97"/>
      <c r="G127" s="97"/>
      <c r="H127" s="97"/>
      <c r="I127" s="97"/>
      <c r="J127" s="97"/>
    </row>
    <row r="128" spans="1:13" s="105" customFormat="1" ht="24" customHeight="1">
      <c r="A128" s="99"/>
      <c r="B128" s="73"/>
      <c r="C128" s="3"/>
      <c r="D128" s="3"/>
      <c r="E128" s="3"/>
      <c r="F128" s="3"/>
      <c r="G128" s="3"/>
      <c r="H128" s="2"/>
      <c r="I128" s="2"/>
      <c r="J128" s="2"/>
      <c r="K128" s="3"/>
      <c r="L128" s="98"/>
      <c r="M128" s="98"/>
    </row>
    <row r="129" spans="1:13" s="105" customFormat="1" ht="24" customHeight="1">
      <c r="A129" s="99"/>
      <c r="B129" s="73"/>
      <c r="C129" s="3"/>
      <c r="D129" s="3"/>
      <c r="E129" s="3"/>
      <c r="F129" s="3"/>
      <c r="G129" s="3"/>
      <c r="H129" s="2"/>
      <c r="I129" s="2"/>
      <c r="J129" s="2"/>
      <c r="K129" s="3"/>
      <c r="L129" s="98"/>
      <c r="M129" s="98"/>
    </row>
    <row r="130" spans="1:13" ht="24" customHeight="1">
      <c r="C130" s="3"/>
      <c r="D130" s="3"/>
      <c r="E130" s="3"/>
      <c r="F130" s="3"/>
      <c r="G130" s="3"/>
      <c r="H130" s="2"/>
      <c r="I130" s="2"/>
      <c r="J130" s="2"/>
    </row>
    <row r="131" spans="1:13" ht="24" customHeight="1">
      <c r="C131" s="3"/>
      <c r="D131" s="3"/>
      <c r="E131" s="3"/>
      <c r="F131" s="3"/>
      <c r="G131" s="3"/>
      <c r="H131" s="2"/>
      <c r="I131" s="2"/>
      <c r="J131" s="2"/>
    </row>
    <row r="132" spans="1:13" ht="24" customHeight="1">
      <c r="C132" s="3"/>
      <c r="D132" s="3"/>
      <c r="E132" s="3"/>
      <c r="F132" s="3"/>
      <c r="G132" s="3"/>
      <c r="H132" s="2"/>
      <c r="I132" s="2"/>
      <c r="J132" s="2"/>
    </row>
    <row r="133" spans="1:13" ht="24" customHeight="1">
      <c r="C133" s="3"/>
      <c r="D133" s="3"/>
      <c r="E133" s="3"/>
      <c r="F133" s="3"/>
      <c r="G133" s="3"/>
      <c r="H133" s="2"/>
      <c r="I133" s="2"/>
      <c r="J133" s="2"/>
    </row>
    <row r="134" spans="1:13" ht="24" customHeight="1">
      <c r="C134" s="3"/>
      <c r="D134" s="3"/>
      <c r="E134" s="3"/>
      <c r="F134" s="3"/>
      <c r="G134" s="3"/>
      <c r="H134" s="2"/>
      <c r="I134" s="2"/>
      <c r="J134" s="2"/>
    </row>
    <row r="135" spans="1:13" ht="24" customHeight="1">
      <c r="A135" s="3"/>
      <c r="C135" s="3"/>
      <c r="D135" s="3"/>
      <c r="E135" s="3"/>
      <c r="F135" s="3"/>
      <c r="G135" s="3"/>
      <c r="H135" s="2"/>
      <c r="I135" s="2"/>
      <c r="J135" s="2"/>
      <c r="L135" s="99"/>
      <c r="M135" s="99"/>
    </row>
    <row r="136" spans="1:13" ht="24" customHeight="1">
      <c r="A136" s="3"/>
      <c r="C136" s="3"/>
      <c r="D136" s="3"/>
      <c r="E136" s="3"/>
      <c r="F136" s="3"/>
      <c r="G136" s="3"/>
      <c r="H136" s="2"/>
      <c r="I136" s="2"/>
      <c r="J136" s="2"/>
      <c r="L136" s="99"/>
      <c r="M136" s="99"/>
    </row>
    <row r="137" spans="1:13" ht="24" customHeight="1">
      <c r="A137" s="3"/>
      <c r="C137" s="3"/>
      <c r="D137" s="3"/>
      <c r="E137" s="3"/>
      <c r="F137" s="3"/>
      <c r="G137" s="3"/>
      <c r="H137" s="2"/>
      <c r="I137" s="2"/>
      <c r="J137" s="2"/>
      <c r="L137" s="99"/>
      <c r="M137" s="99"/>
    </row>
    <row r="138" spans="1:13" ht="24" customHeight="1">
      <c r="A138" s="3"/>
      <c r="C138" s="3"/>
      <c r="D138" s="3"/>
      <c r="E138" s="3"/>
      <c r="F138" s="3"/>
      <c r="G138" s="3"/>
      <c r="H138" s="2"/>
      <c r="I138" s="2"/>
      <c r="J138" s="2"/>
      <c r="L138" s="99"/>
      <c r="M138" s="99"/>
    </row>
    <row r="139" spans="1:13" ht="24" customHeight="1">
      <c r="A139" s="3"/>
      <c r="C139" s="3"/>
      <c r="D139" s="3"/>
      <c r="E139" s="3"/>
      <c r="F139" s="3"/>
      <c r="G139" s="3"/>
      <c r="H139" s="2"/>
      <c r="I139" s="2"/>
      <c r="J139" s="2"/>
      <c r="L139" s="99"/>
      <c r="M139" s="99"/>
    </row>
    <row r="140" spans="1:13" ht="24" customHeight="1">
      <c r="A140" s="3"/>
      <c r="C140" s="3"/>
      <c r="D140" s="3"/>
      <c r="E140" s="3"/>
      <c r="F140" s="3"/>
      <c r="G140" s="3"/>
      <c r="H140" s="2"/>
      <c r="I140" s="2"/>
      <c r="J140" s="2"/>
      <c r="L140" s="99"/>
      <c r="M140" s="99"/>
    </row>
    <row r="141" spans="1:13" ht="24" customHeight="1">
      <c r="A141" s="3"/>
      <c r="C141" s="3"/>
      <c r="D141" s="3"/>
      <c r="E141" s="3"/>
      <c r="F141" s="3"/>
      <c r="G141" s="3"/>
      <c r="H141" s="2"/>
      <c r="I141" s="2"/>
      <c r="J141" s="2"/>
      <c r="L141" s="99"/>
      <c r="M141" s="99"/>
    </row>
    <row r="142" spans="1:13" ht="24" customHeight="1">
      <c r="A142" s="3"/>
      <c r="C142" s="3"/>
      <c r="D142" s="3"/>
      <c r="E142" s="3"/>
      <c r="F142" s="3"/>
      <c r="G142" s="3"/>
      <c r="H142" s="2"/>
      <c r="I142" s="2"/>
      <c r="J142" s="2"/>
      <c r="L142" s="99"/>
      <c r="M142" s="99"/>
    </row>
    <row r="143" spans="1:13" ht="24" customHeight="1">
      <c r="A143" s="3"/>
      <c r="C143" s="3"/>
      <c r="D143" s="3"/>
      <c r="E143" s="3"/>
      <c r="F143" s="3"/>
      <c r="G143" s="3"/>
      <c r="H143" s="2"/>
      <c r="I143" s="2"/>
      <c r="J143" s="2"/>
      <c r="L143" s="99"/>
      <c r="M143" s="99"/>
    </row>
    <row r="144" spans="1:13" ht="24" customHeight="1">
      <c r="A144" s="3"/>
      <c r="C144" s="3"/>
      <c r="D144" s="3"/>
      <c r="E144" s="3"/>
      <c r="F144" s="3"/>
      <c r="G144" s="3"/>
      <c r="H144" s="2"/>
      <c r="I144" s="2"/>
      <c r="J144" s="2"/>
      <c r="L144" s="99"/>
      <c r="M144" s="99"/>
    </row>
    <row r="145" spans="1:13" ht="24" customHeight="1">
      <c r="A145" s="3"/>
      <c r="C145" s="3"/>
      <c r="D145" s="3"/>
      <c r="E145" s="3"/>
      <c r="F145" s="3"/>
      <c r="G145" s="3"/>
      <c r="H145" s="2"/>
      <c r="I145" s="2"/>
      <c r="J145" s="2"/>
      <c r="L145" s="99"/>
      <c r="M145" s="99"/>
    </row>
    <row r="146" spans="1:13" ht="24" customHeight="1">
      <c r="A146" s="3"/>
      <c r="C146" s="3"/>
      <c r="D146" s="3"/>
      <c r="E146" s="3"/>
      <c r="F146" s="3"/>
      <c r="G146" s="3"/>
      <c r="H146" s="2"/>
      <c r="I146" s="2"/>
      <c r="J146" s="2"/>
      <c r="L146" s="99"/>
      <c r="M146" s="99"/>
    </row>
    <row r="147" spans="1:13" ht="24" customHeight="1">
      <c r="A147" s="3"/>
      <c r="C147" s="3"/>
      <c r="D147" s="3"/>
      <c r="E147" s="3"/>
      <c r="F147" s="3"/>
      <c r="G147" s="3"/>
      <c r="H147" s="2"/>
      <c r="I147" s="2"/>
      <c r="J147" s="2"/>
      <c r="L147" s="99"/>
      <c r="M147" s="99"/>
    </row>
    <row r="148" spans="1:13" ht="24" customHeight="1">
      <c r="A148" s="3"/>
      <c r="C148" s="3"/>
      <c r="D148" s="3"/>
      <c r="E148" s="3"/>
      <c r="F148" s="3"/>
      <c r="G148" s="3"/>
      <c r="H148" s="2"/>
      <c r="I148" s="2"/>
      <c r="J148" s="2"/>
      <c r="L148" s="99"/>
      <c r="M148" s="99"/>
    </row>
    <row r="149" spans="1:13" ht="24" customHeight="1">
      <c r="A149" s="3"/>
      <c r="C149" s="3"/>
      <c r="D149" s="3"/>
      <c r="E149" s="3"/>
      <c r="F149" s="3"/>
      <c r="G149" s="3"/>
      <c r="H149" s="2"/>
      <c r="I149" s="2"/>
      <c r="J149" s="2"/>
      <c r="L149" s="99"/>
      <c r="M149" s="99"/>
    </row>
    <row r="150" spans="1:13" ht="24" customHeight="1">
      <c r="A150" s="3"/>
      <c r="C150" s="3"/>
      <c r="D150" s="3"/>
      <c r="E150" s="3"/>
      <c r="F150" s="3"/>
      <c r="G150" s="3"/>
      <c r="H150" s="2"/>
      <c r="I150" s="2"/>
      <c r="J150" s="2"/>
      <c r="L150" s="99"/>
      <c r="M150" s="99"/>
    </row>
    <row r="151" spans="1:13" ht="24" customHeight="1">
      <c r="A151" s="3"/>
      <c r="C151" s="3"/>
      <c r="D151" s="3"/>
      <c r="E151" s="3"/>
      <c r="F151" s="3"/>
      <c r="G151" s="3"/>
      <c r="H151" s="2"/>
      <c r="I151" s="2"/>
      <c r="J151" s="2"/>
      <c r="L151" s="99"/>
      <c r="M151" s="99"/>
    </row>
    <row r="152" spans="1:13" ht="24" customHeight="1">
      <c r="A152" s="3"/>
      <c r="C152" s="3"/>
      <c r="D152" s="3"/>
      <c r="E152" s="3"/>
      <c r="F152" s="3"/>
      <c r="G152" s="3"/>
      <c r="H152" s="2"/>
      <c r="I152" s="2"/>
      <c r="J152" s="2"/>
      <c r="L152" s="99"/>
      <c r="M152" s="99"/>
    </row>
    <row r="153" spans="1:13" ht="24" customHeight="1">
      <c r="A153" s="3"/>
      <c r="C153" s="3"/>
      <c r="D153" s="3"/>
      <c r="E153" s="3"/>
      <c r="F153" s="3"/>
      <c r="G153" s="3"/>
      <c r="H153" s="2"/>
      <c r="I153" s="2"/>
      <c r="J153" s="2"/>
      <c r="L153" s="99"/>
      <c r="M153" s="99"/>
    </row>
    <row r="154" spans="1:13" ht="24" customHeight="1">
      <c r="A154" s="3"/>
      <c r="C154" s="3"/>
      <c r="D154" s="3"/>
      <c r="E154" s="3"/>
      <c r="F154" s="3"/>
      <c r="G154" s="3"/>
      <c r="H154" s="2"/>
      <c r="I154" s="2"/>
      <c r="J154" s="2"/>
      <c r="L154" s="99"/>
      <c r="M154" s="99"/>
    </row>
    <row r="155" spans="1:13" ht="24" customHeight="1">
      <c r="A155" s="3"/>
      <c r="C155" s="3"/>
      <c r="D155" s="3"/>
      <c r="E155" s="3"/>
      <c r="F155" s="3"/>
      <c r="G155" s="3"/>
      <c r="H155" s="2"/>
      <c r="I155" s="2"/>
      <c r="J155" s="2"/>
      <c r="L155" s="99"/>
      <c r="M155" s="99"/>
    </row>
    <row r="156" spans="1:13" ht="24" customHeight="1">
      <c r="A156" s="3"/>
      <c r="C156" s="3"/>
      <c r="D156" s="3"/>
      <c r="E156" s="3"/>
      <c r="F156" s="3"/>
      <c r="G156" s="3"/>
      <c r="H156" s="2"/>
      <c r="I156" s="2"/>
      <c r="J156" s="2"/>
      <c r="L156" s="99"/>
      <c r="M156" s="99"/>
    </row>
    <row r="157" spans="1:13" ht="24" customHeight="1">
      <c r="A157" s="3"/>
      <c r="C157" s="3"/>
      <c r="D157" s="3"/>
      <c r="E157" s="3"/>
      <c r="F157" s="3"/>
      <c r="G157" s="3"/>
      <c r="H157" s="2"/>
      <c r="I157" s="2"/>
      <c r="J157" s="2"/>
      <c r="L157" s="99"/>
      <c r="M157" s="99"/>
    </row>
    <row r="158" spans="1:13" ht="24" customHeight="1">
      <c r="A158" s="3"/>
      <c r="C158" s="3"/>
      <c r="D158" s="3"/>
      <c r="E158" s="3"/>
      <c r="F158" s="3"/>
      <c r="G158" s="3"/>
      <c r="H158" s="2"/>
      <c r="I158" s="2"/>
      <c r="J158" s="2"/>
      <c r="L158" s="99"/>
      <c r="M158" s="99"/>
    </row>
    <row r="159" spans="1:13" ht="24" customHeight="1">
      <c r="A159" s="3"/>
      <c r="C159" s="3"/>
      <c r="D159" s="3"/>
      <c r="E159" s="3"/>
      <c r="F159" s="3"/>
      <c r="G159" s="3"/>
      <c r="H159" s="2"/>
      <c r="I159" s="2"/>
      <c r="J159" s="2"/>
      <c r="L159" s="99"/>
      <c r="M159" s="99"/>
    </row>
    <row r="160" spans="1:13" ht="24" customHeight="1">
      <c r="A160" s="3"/>
      <c r="C160" s="3"/>
      <c r="D160" s="3"/>
      <c r="E160" s="3"/>
      <c r="F160" s="3"/>
      <c r="G160" s="3"/>
      <c r="H160" s="2"/>
      <c r="I160" s="2"/>
      <c r="J160" s="2"/>
      <c r="L160" s="99"/>
      <c r="M160" s="99"/>
    </row>
    <row r="161" spans="1:13" ht="24" customHeight="1">
      <c r="A161" s="3"/>
      <c r="C161" s="3"/>
      <c r="D161" s="3"/>
      <c r="E161" s="3"/>
      <c r="F161" s="3"/>
      <c r="G161" s="3"/>
      <c r="H161" s="2"/>
      <c r="I161" s="2"/>
      <c r="J161" s="2"/>
      <c r="L161" s="99"/>
      <c r="M161" s="99"/>
    </row>
    <row r="162" spans="1:13" ht="24" customHeight="1">
      <c r="A162" s="3"/>
      <c r="C162" s="3"/>
      <c r="D162" s="3"/>
      <c r="E162" s="3"/>
      <c r="F162" s="3"/>
      <c r="G162" s="3"/>
      <c r="H162" s="2"/>
      <c r="I162" s="2"/>
      <c r="J162" s="2"/>
      <c r="L162" s="99"/>
      <c r="M162" s="99"/>
    </row>
    <row r="163" spans="1:13" ht="24" customHeight="1">
      <c r="A163" s="3"/>
      <c r="C163" s="3"/>
      <c r="D163" s="3"/>
      <c r="E163" s="3"/>
      <c r="F163" s="3"/>
      <c r="G163" s="3"/>
      <c r="H163" s="2"/>
      <c r="I163" s="2"/>
      <c r="J163" s="2"/>
      <c r="L163" s="99"/>
      <c r="M163" s="99"/>
    </row>
    <row r="164" spans="1:13" ht="24" customHeight="1">
      <c r="A164" s="3"/>
      <c r="C164" s="3"/>
      <c r="D164" s="3"/>
      <c r="E164" s="3"/>
      <c r="F164" s="3"/>
      <c r="G164" s="3"/>
      <c r="H164" s="2"/>
      <c r="I164" s="2"/>
      <c r="L164" s="99"/>
      <c r="M164" s="99"/>
    </row>
    <row r="165" spans="1:13" ht="24" customHeight="1">
      <c r="A165" s="3"/>
      <c r="C165" s="3"/>
      <c r="D165" s="3"/>
      <c r="E165" s="3"/>
      <c r="F165" s="3"/>
      <c r="G165" s="3"/>
      <c r="H165" s="2"/>
      <c r="I165" s="2"/>
      <c r="J165" s="99"/>
      <c r="L165" s="99"/>
      <c r="M165" s="99"/>
    </row>
    <row r="166" spans="1:13" ht="24" customHeight="1">
      <c r="A166" s="3"/>
      <c r="C166" s="3"/>
      <c r="D166" s="3"/>
      <c r="E166" s="3"/>
      <c r="F166" s="3"/>
      <c r="G166" s="3"/>
      <c r="H166" s="2"/>
      <c r="J166" s="99"/>
      <c r="L166" s="99"/>
      <c r="M166" s="99"/>
    </row>
    <row r="167" spans="1:13" ht="24" customHeight="1">
      <c r="B167" s="99"/>
      <c r="H167" s="99"/>
      <c r="I167" s="99"/>
      <c r="J167" s="99"/>
    </row>
    <row r="168" spans="1:13" ht="24" customHeight="1">
      <c r="B168" s="99"/>
      <c r="H168" s="99"/>
      <c r="I168" s="99"/>
      <c r="L168" s="99"/>
      <c r="M168" s="99"/>
    </row>
    <row r="169" spans="1:13" ht="24" customHeight="1">
      <c r="B169" s="99"/>
      <c r="H169" s="99"/>
      <c r="I169" s="99"/>
      <c r="L169" s="99"/>
      <c r="M169" s="99"/>
    </row>
    <row r="170" spans="1:13" ht="24" customHeight="1">
      <c r="B170" s="99"/>
      <c r="H170" s="99"/>
      <c r="I170" s="99"/>
      <c r="L170" s="99"/>
      <c r="M170" s="99"/>
    </row>
  </sheetData>
  <mergeCells count="18">
    <mergeCell ref="A52:J52"/>
    <mergeCell ref="A1:J1"/>
    <mergeCell ref="A2:J2"/>
    <mergeCell ref="A3:J3"/>
    <mergeCell ref="A4:J4"/>
    <mergeCell ref="A5:J5"/>
    <mergeCell ref="D7:F7"/>
    <mergeCell ref="H7:J7"/>
    <mergeCell ref="D8:F8"/>
    <mergeCell ref="H8:J8"/>
    <mergeCell ref="A49:J49"/>
    <mergeCell ref="A50:J50"/>
    <mergeCell ref="A51:J51"/>
    <mergeCell ref="A53:J53"/>
    <mergeCell ref="D55:F55"/>
    <mergeCell ref="H55:J55"/>
    <mergeCell ref="D56:F56"/>
    <mergeCell ref="H56:J56"/>
  </mergeCells>
  <pageMargins left="1" right="0.3" top="1" bottom="0.5" header="0.59055118110236204" footer="0.31496062992126"/>
  <pageSetup paperSize="9" scale="57" fitToHeight="2" orientation="portrait" r:id="rId1"/>
  <headerFooter alignWithMargins="0"/>
  <rowBreaks count="1" manualBreakCount="1">
    <brk id="4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B8AFFCEA56564A8D1097E7633E5D3D" ma:contentTypeVersion="3" ma:contentTypeDescription="Create a new document." ma:contentTypeScope="" ma:versionID="4e74c5fa4fa92e8b2b54aed9f603aac9">
  <xsd:schema xmlns:xsd="http://www.w3.org/2001/XMLSchema" xmlns:xs="http://www.w3.org/2001/XMLSchema" xmlns:p="http://schemas.microsoft.com/office/2006/metadata/properties" xmlns:ns2="afbfba4d-409d-4917-9d2b-ca36e71e5021" targetNamespace="http://schemas.microsoft.com/office/2006/metadata/properties" ma:root="true" ma:fieldsID="9dd56719087c10ee73721c17ab5ef0d1" ns2:_="">
    <xsd:import namespace="afbfba4d-409d-4917-9d2b-ca36e71e50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bfba4d-409d-4917-9d2b-ca36e71e50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2387B7-F2A2-477B-A3B6-8238EDFCA2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bfba4d-409d-4917-9d2b-ca36e71e50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AD16820-E149-47C4-81EA-FE58AF931463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fbfba4d-409d-4917-9d2b-ca36e71e5021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C67602A-5196-4789-AB58-8C676CDBBD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งบฐานะการเงิน</vt:lpstr>
      <vt:lpstr>งบฐานะการเงิน (2)</vt:lpstr>
      <vt:lpstr>งบกำไรขาดทุน 3m</vt:lpstr>
      <vt:lpstr>งบกำไรขาดทุนเบ็ดเสร็จ 3m</vt:lpstr>
      <vt:lpstr>งบกำไรขาดทุน 6m</vt:lpstr>
      <vt:lpstr>งบกำไรขาดทุนเบ็ดเสร็จ 6m</vt:lpstr>
      <vt:lpstr>ส่วนของผู้ถือหุ้น(งบรวม)</vt:lpstr>
      <vt:lpstr>ส่วนของผู้ถือหุ้น(งบเฉพาะ)</vt:lpstr>
      <vt:lpstr>งบกระแสเงินสด</vt:lpstr>
      <vt:lpstr>งบกระแสเงินสด!Print_Area</vt:lpstr>
      <vt:lpstr>'งบกำไรขาดทุน 6m'!Print_Area</vt:lpstr>
      <vt:lpstr>'งบกำไรขาดทุนเบ็ดเสร็จ 6m'!Print_Area</vt:lpstr>
      <vt:lpstr>งบฐานะการเงิน!Print_Area</vt:lpstr>
      <vt:lpstr>'งบฐานะการเงิน (2)'!Print_Area</vt:lpstr>
      <vt:lpstr>'ส่วนของผู้ถือหุ้น(งบเฉพาะ)'!Print_Area</vt:lpstr>
      <vt:lpstr>'ส่วนของผู้ถือหุ้น(งบรวม)'!Print_Area</vt:lpstr>
    </vt:vector>
  </TitlesOfParts>
  <Manager/>
  <Company>Deloitte Touche Tohmatsu Services,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sutticha kerkrit (Open)</dc:creator>
  <cp:keywords/>
  <dc:description/>
  <cp:lastModifiedBy>Wanrada Thongarun</cp:lastModifiedBy>
  <cp:revision/>
  <cp:lastPrinted>2024-10-07T01:19:29Z</cp:lastPrinted>
  <dcterms:created xsi:type="dcterms:W3CDTF">2009-10-27T07:48:45Z</dcterms:created>
  <dcterms:modified xsi:type="dcterms:W3CDTF">2024-10-07T09:53:19Z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2021-06-10T05:41:02Z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1d88f052-9229-4537-825d-3610af7a18c5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0x01010082B8AFFCEA56564A8D1097E7633E5D3D</vt:lpwstr>
  </property>
  <property fmtid="{D5CDD505-2E9C-101B-9397-08002B2CF9AE}" pid="10" name="Order">
    <vt:r8>5567000</vt:r8>
  </property>
  <property fmtid="{D5CDD505-2E9C-101B-9397-08002B2CF9AE}" pid="11" name="TriggerFlowInfo">
    <vt:lpwstr/>
  </property>
  <property fmtid="{D5CDD505-2E9C-101B-9397-08002B2CF9AE}" pid="12" name="ComplianceAssetId">
    <vt:lpwstr/>
  </property>
  <property fmtid="{D5CDD505-2E9C-101B-9397-08002B2CF9AE}" pid="13" name="_ExtendedDescription">
    <vt:lpwstr/>
  </property>
</Properties>
</file>